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4948" yWindow="780" windowWidth="12120" windowHeight="8400" tabRatio="939" activeTab="0"/>
  </bookViews>
  <sheets>
    <sheet name="KulturaCR - Opatření 1" sheetId="1" r:id="rId1"/>
    <sheet name="KulturaCR - Opatření 2" sheetId="2" r:id="rId2"/>
    <sheet name="KulturaCR - Opatření3" sheetId="3" r:id="rId3"/>
    <sheet name="List1" sheetId="4" r:id="rId4"/>
    <sheet name="List2" sheetId="5" r:id="rId5"/>
    <sheet name="List3" sheetId="6" r:id="rId6"/>
  </sheets>
  <definedNames>
    <definedName name="_0___10_bodů">#REF!</definedName>
    <definedName name="_0___20_bodů" localSheetId="1">'KulturaCR - Opatření 2'!$G$10</definedName>
    <definedName name="_0___20_bodů" localSheetId="2">'KulturaCR - Opatření3'!$F$10</definedName>
    <definedName name="_0___20_bodů">'KulturaCR - Opatření 1'!$H$12</definedName>
    <definedName name="_0___28_bodů" localSheetId="1">'KulturaCR - Opatření 2'!$G$10</definedName>
    <definedName name="_0___28_bodů" localSheetId="2">'KulturaCR - Opatření3'!$F$10</definedName>
    <definedName name="_0___28_bodů">'KulturaCR - Opatření 1'!$H$12</definedName>
    <definedName name="_0___30_bodů" localSheetId="1">'KulturaCR - Opatření 2'!$G$10</definedName>
    <definedName name="_0___30_bodů" localSheetId="2">'KulturaCR - Opatření3'!$F$10</definedName>
    <definedName name="_0___30_bodů">'KulturaCR - Opatření 1'!$H$12</definedName>
    <definedName name="_0___4_body" localSheetId="1">'KulturaCR - Opatření 2'!$G$10</definedName>
    <definedName name="_0___4_body" localSheetId="2">'KulturaCR - Opatření3'!$F$10</definedName>
    <definedName name="_0___4_body">'KulturaCR - Opatření 1'!$H$12</definedName>
    <definedName name="_xlnm.Print_Area" localSheetId="0">'KulturaCR - Opatření 1'!$A$1:$R$25</definedName>
    <definedName name="_xlnm.Print_Area" localSheetId="1">'KulturaCR - Opatření 2'!$A$1:$P$30</definedName>
    <definedName name="_xlnm.Print_Area" localSheetId="2">'KulturaCR - Opatření3'!$A$1:$O$29</definedName>
    <definedName name="Zadatel">#REF!</definedName>
  </definedNames>
  <calcPr fullCalcOnLoad="1"/>
</workbook>
</file>

<file path=xl/sharedStrings.xml><?xml version="1.0" encoding="utf-8"?>
<sst xmlns="http://schemas.openxmlformats.org/spreadsheetml/2006/main" count="327" uniqueCount="163">
  <si>
    <t>Celkem</t>
  </si>
  <si>
    <t>NÁZEV PROJEKTU</t>
  </si>
  <si>
    <t>ŽADATEL</t>
  </si>
  <si>
    <t>PRÁVNÍ FORMA</t>
  </si>
  <si>
    <t>ČÍSELNÝ KÓD ŽÁDOSTI</t>
  </si>
  <si>
    <t>CELKEM BODŮ</t>
  </si>
  <si>
    <t>příspěvková organizace</t>
  </si>
  <si>
    <t>TERMÍN KONÁNÍ</t>
  </si>
  <si>
    <t>x</t>
  </si>
  <si>
    <t>Šrámkův Písek</t>
  </si>
  <si>
    <t>Celková alokace:</t>
  </si>
  <si>
    <t>spolek</t>
  </si>
  <si>
    <t>Folklorní soubor Písečan</t>
  </si>
  <si>
    <t>1. výzva - VÍCELETÁ DOTAČNÍ PODPORA DO ROKU 2019</t>
  </si>
  <si>
    <t>Folklorní soubor PÍSEČAN, spolek</t>
  </si>
  <si>
    <t>ANO</t>
  </si>
  <si>
    <t>EKOLOGICKÉ CENTRUM - ELEKTRÁRNA KRÁLOVSKÉHO MĚSTA, o.p.s.</t>
  </si>
  <si>
    <t>obecně prospěšná společnost</t>
  </si>
  <si>
    <t>-</t>
  </si>
  <si>
    <t>ADVENT V PÍSKU</t>
  </si>
  <si>
    <t>Prostor pro všechny o.s.</t>
  </si>
  <si>
    <t>CZECH OPEN - kvalifikační soutěž pro MS v Line dance</t>
  </si>
  <si>
    <t>OMČR - Otevřené mistrovství ČR v Line dance</t>
  </si>
  <si>
    <t>YES o.s.</t>
  </si>
  <si>
    <t>Zahájení</t>
  </si>
  <si>
    <t xml:space="preserve">Ukončení </t>
  </si>
  <si>
    <t>Loutkový spolek Nitka</t>
  </si>
  <si>
    <t>Neobyčejný festival loutkových divadel</t>
  </si>
  <si>
    <t>Galerie HORIZONT</t>
  </si>
  <si>
    <t>Činnost Písečanu</t>
  </si>
  <si>
    <t>Pojďme s Nitkou objevovat tajemný svět pohádek</t>
  </si>
  <si>
    <t>Pod čarou z.s.</t>
  </si>
  <si>
    <t>Činnost Divadla Pod čarou</t>
  </si>
  <si>
    <t>Sonitus Písek, z.s.</t>
  </si>
  <si>
    <t>Tělocvičná jednota Sokol Písek</t>
  </si>
  <si>
    <t>ODDŮVODNĚNÍ KOMISE POKUD PROJEKT NEDOSÁHL 65 BODŮ</t>
  </si>
  <si>
    <t>NAVRŽENÁ DOTACE V %</t>
  </si>
  <si>
    <t>POŽADAVEK NA VÍCELETOU PODPORU</t>
  </si>
  <si>
    <t>CELKOVÉ NÁKLADY PROJEKTU UVEDENÉ ŽADATELEM V KČ</t>
  </si>
  <si>
    <t>POŽADOVANÁ VÝŠE DOTACE ŽADATELEM V KČ</t>
  </si>
  <si>
    <t xml:space="preserve">poznámka: </t>
  </si>
  <si>
    <t>takto označený řádek se týká vyřazené žádosti</t>
  </si>
  <si>
    <t>VYŘAZENO NEBO NÍZKÝ POČET BODŮ OD HODNOTÍCÍ KOMISE</t>
  </si>
  <si>
    <t xml:space="preserve"> NENÍ MOŽNÁ VÍCELETÁ PODPORA </t>
  </si>
  <si>
    <t xml:space="preserve">Minimální požadovaná výše dotace činí 50 000 Kč - maximální 300 000 Kč                           </t>
  </si>
  <si>
    <t>VÍCELETÁ PODPORA MAXIMÁLNĚ DO KONCE ROKU 2019</t>
  </si>
  <si>
    <t>POŽADOVANÁ VÝŠE DOTACE PO ÚPRAVĚ HODNOTÍCÍ KOMISÍ V KČ</t>
  </si>
  <si>
    <t>VÝSLEDNÁ NAVRŽENÁ DOTACE HODNOTÍCÍ KOMISÍ V KČ</t>
  </si>
  <si>
    <t xml:space="preserve">NAVRŽENÁ VÍCELETÁ PODPORA      DO ROKU 2019 V KČ </t>
  </si>
  <si>
    <t>Minimální požadovaná výše dotace činí 20 000 Kč - maximální 100 000 Kč</t>
  </si>
  <si>
    <t xml:space="preserve">Mezinárodní folklorní festival Písek </t>
  </si>
  <si>
    <t>spolek Meziprostor</t>
  </si>
  <si>
    <t xml:space="preserve">Cool v plotě </t>
  </si>
  <si>
    <t>Pod čarou</t>
  </si>
  <si>
    <t>Taneční country soubor LOUISIANA</t>
  </si>
  <si>
    <t>K rozdělení po odečtu víceleté podpory z r. 2016</t>
  </si>
  <si>
    <t>ODŮVODNĚNÍ KOMISE POKUD PROJEKT NEDOSÁHL 65 BODŮ/JINÉ KRÁCENÍ</t>
  </si>
  <si>
    <t xml:space="preserve">nevyčerpáno </t>
  </si>
  <si>
    <t>Centrum kultury města Písek</t>
  </si>
  <si>
    <t>Písecké kulturní léto</t>
  </si>
  <si>
    <t>Taneční centrum Z.I.P. Písek</t>
  </si>
  <si>
    <t>W sdružení Písek z.s.</t>
  </si>
  <si>
    <t>Nehodnoceno, získána víceletá podpora do roku 2019</t>
  </si>
  <si>
    <t>Celoroční činnost dětského folklorního souboru Písečánek</t>
  </si>
  <si>
    <t>Divadelní spolek - Prácheňská scéna v Písku</t>
  </si>
  <si>
    <t>Pohlazení pohádkou</t>
  </si>
  <si>
    <t>Kamenný most žije</t>
  </si>
  <si>
    <t xml:space="preserve">TCS Louisiana - činnost </t>
  </si>
  <si>
    <t xml:space="preserve">ZIPáci v roce </t>
  </si>
  <si>
    <t xml:space="preserve">Akce Skupiny TeriFoto Sokola Písek </t>
  </si>
  <si>
    <t xml:space="preserve">Činnost Vlastenecko dobročinné Sdružené obce Baráčníků VITORAZ Písek </t>
  </si>
  <si>
    <t>OTEVŘENÉ BRÁNY KOSTELŮ NA PÍSECKU</t>
  </si>
  <si>
    <t>Minimální požadovaná výše dotace je 100 000 Kč-maximální 500 000 Kč,res. 462.850 Kč</t>
  </si>
  <si>
    <t>Společnost Amatérské divadlo a svět, z.s.</t>
  </si>
  <si>
    <t>DFS Písečánek, spolek</t>
  </si>
  <si>
    <t>Písecký komorní orchestr z.s.</t>
  </si>
  <si>
    <t>Spolek Přátelé Kamenného mostu Písek</t>
  </si>
  <si>
    <t>NEUZNATELNÝ VÝDAJ NEBO SNÍŽENÝ ROZPOČET DOTACE HODNOTÍCÍ KOMISÍ V KČ</t>
  </si>
  <si>
    <t>Takto označenému příjemci byla schválená víceletá podpora do roku 2019 již v minulosti</t>
  </si>
  <si>
    <t>rok 2019</t>
  </si>
  <si>
    <t>5911/1/01</t>
  </si>
  <si>
    <t>Filmfest Písek s.r.o.</t>
  </si>
  <si>
    <t>5911/1/02</t>
  </si>
  <si>
    <t>5911/1/03</t>
  </si>
  <si>
    <t>5911/1/04</t>
  </si>
  <si>
    <t>5911/1/05</t>
  </si>
  <si>
    <t>5911/1/06</t>
  </si>
  <si>
    <t>5911/1/07</t>
  </si>
  <si>
    <t>18. Mezinárodní festival studentských filmů Písek</t>
  </si>
  <si>
    <t>Multižánrová scéna 2019</t>
  </si>
  <si>
    <t>Opatření 1 (5911)- ZLATÝ FOND MĚSTA PÍSEK</t>
  </si>
  <si>
    <t>Opatření 2 (5912) - VELKÉ AKCE</t>
  </si>
  <si>
    <t>5912/1/01</t>
  </si>
  <si>
    <t>5912/1/02</t>
  </si>
  <si>
    <t>Písecké maškary 2019</t>
  </si>
  <si>
    <t>5912/1/03</t>
  </si>
  <si>
    <t>Hudebně-divadelní spolek Vojtěcha Adamčíka</t>
  </si>
  <si>
    <t>Muzikál Zaslaná pošta na turné po jižních Čechách</t>
  </si>
  <si>
    <t>5912/1/04</t>
  </si>
  <si>
    <t>5912/1/05</t>
  </si>
  <si>
    <t>Post Bellum, o.p.s.</t>
  </si>
  <si>
    <t>Písečtí pamětníci promlouvají</t>
  </si>
  <si>
    <t>5912/1/06</t>
  </si>
  <si>
    <t>Prácheňské muzeum v Písku</t>
  </si>
  <si>
    <t>Václav Špála - Na Otavě</t>
  </si>
  <si>
    <t>5912/1/07</t>
  </si>
  <si>
    <t>GASTRO FESTIVAL - SLAVNOSTI PIVA PÍSEK</t>
  </si>
  <si>
    <t>5912/1/08</t>
  </si>
  <si>
    <t>Studio JR s.r.o.</t>
  </si>
  <si>
    <t>Dny české státnosti král.přemysl.města Písek - prezentace 40 měst ČR, zahraničí</t>
  </si>
  <si>
    <t>5912/1/09</t>
  </si>
  <si>
    <t xml:space="preserve">14. ročník tanečního poháru Leťs Dance </t>
  </si>
  <si>
    <t>5912/1/10</t>
  </si>
  <si>
    <t>30 let country taneční skupiny v Písku</t>
  </si>
  <si>
    <t>5912/1/11</t>
  </si>
  <si>
    <t>5912/1/12</t>
  </si>
  <si>
    <t>Duhové divadlo-14. ročník mezinárodní divadelní přehlídky waldorfských škol</t>
  </si>
  <si>
    <t>5912/1/13</t>
  </si>
  <si>
    <t>5912/1/14</t>
  </si>
  <si>
    <t>Základní škola Jana Husa a Mateřská škola Písek</t>
  </si>
  <si>
    <t>Příprava a realizace muzikálových představení</t>
  </si>
  <si>
    <t>Sníženy náklady, hrazené z dotace na stravování (40 tis. Kč) a dopravu (50 tis. Kč), doporučeno zvážit vícezdrojové financování akce</t>
  </si>
  <si>
    <t>Projekt nezískal potřebný počet bodů, je doporučeno najít jiný zdroj financování  - např. 2. výzva 2019</t>
  </si>
  <si>
    <t>Sníženy náklady, hrazené z dotace na mzdové náklady 50 tis. Kč, doporučeno zvážit vícezdrojové financování akce</t>
  </si>
  <si>
    <t>Sníženy náklady, hrazené z dotace pro lektory na letenky (20 tis. Kč) a propagaci (20 tis. Kč), doporučeno zvážit vícezdrojové financování akce</t>
  </si>
  <si>
    <t>Sníženy náklady, hrazené z dotace pro lektory na letenky (12 tis. Kč) a propagaci (10 tis. Kč) a honoráře (8 tis. Kč), doporučeno zvážit vícezdrojové financování akce</t>
  </si>
  <si>
    <t>Sníženy náklady, hrazené z dotace na pořízení aparatury 39 tis. Kč, doporučeno zvážit vícezdrojové financování akce</t>
  </si>
  <si>
    <t>Náhradník</t>
  </si>
  <si>
    <t>Opatření 3 (5913) - CELOROČNÍ ČINNOST</t>
  </si>
  <si>
    <t>5913/1/01</t>
  </si>
  <si>
    <t>Prácheňská scéna 2019</t>
  </si>
  <si>
    <t>5913/1/02</t>
  </si>
  <si>
    <t>Dům dětí a mládeže Písek</t>
  </si>
  <si>
    <t>přísp. organizace</t>
  </si>
  <si>
    <t>Plastikoví modeláři a Písecký Šturmovik 2019</t>
  </si>
  <si>
    <t>5913/1/03</t>
  </si>
  <si>
    <t>Koncertní činnost Píseckého komorního orchestru v roce 2019</t>
  </si>
  <si>
    <t>5913/1/04</t>
  </si>
  <si>
    <t>Hudba rozjasňuje srdce</t>
  </si>
  <si>
    <t>5913/1/05</t>
  </si>
  <si>
    <t>5913/1/06</t>
  </si>
  <si>
    <t>5913/1/07</t>
  </si>
  <si>
    <t>5913/1/08</t>
  </si>
  <si>
    <t>5913/1/09</t>
  </si>
  <si>
    <t>5913/1/10</t>
  </si>
  <si>
    <t>5913/1/11</t>
  </si>
  <si>
    <t>5913/1/12</t>
  </si>
  <si>
    <t>5913/1/13</t>
  </si>
  <si>
    <t>5913/1/14</t>
  </si>
  <si>
    <t>5913/1/15</t>
  </si>
  <si>
    <t>Vyřazeno</t>
  </si>
  <si>
    <t>KRÁCENO HODNOTÍCÍ KOMISÍ - DŮVOD, POZNÁMKY</t>
  </si>
  <si>
    <t>X</t>
  </si>
  <si>
    <t>s.r.o.</t>
  </si>
  <si>
    <r>
      <t>Důvodem vyřazení je dluh po splatnosti u městem Písek zřízené příspěvkové organizace</t>
    </r>
    <r>
      <rPr>
        <b/>
        <i/>
        <sz val="12"/>
        <rFont val="Calibri"/>
        <family val="2"/>
      </rPr>
      <t xml:space="preserve"> </t>
    </r>
    <r>
      <rPr>
        <i/>
        <sz val="12"/>
        <rFont val="Calibri"/>
        <family val="2"/>
      </rPr>
      <t>(Pravidla čl. 5, odst. 4, bod f)</t>
    </r>
  </si>
  <si>
    <t>Sníženy náklady, hrazené z dotace na režie 50 tis. Kč, doporučeno zvážit vícezdroj. financování.Kráceno v důsledku vyčerpání alok.částky o 117.700 Kč</t>
  </si>
  <si>
    <t>Projekt nezískal potřebný počet bodů, doporučeno najít jiný zdroj financování - např. 2.výzva 2019</t>
  </si>
  <si>
    <t>OB VITORAZ</t>
  </si>
  <si>
    <t>HORIZONT, z.ú.</t>
  </si>
  <si>
    <t>ústav</t>
  </si>
  <si>
    <t>V ZM neprojednáno, žádost ztažena z jednání žadatelem dne 03.12.2018</t>
  </si>
  <si>
    <t>Výsledné rozdělení dotací schválené ZASTUPITELSTVEM MĚSTA PÍSEK DNE 06.12.2018, usnesení č. 244/18</t>
  </si>
  <si>
    <t>COHIBA MUSICA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</si>
</sst>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d/m;@"/>
    <numFmt numFmtId="182" formatCode="[$-405]d\-mmm\.;@"/>
    <numFmt numFmtId="183" formatCode="[$-405]mmm\-yy;@"/>
    <numFmt numFmtId="184" formatCode="d/m/yyyy;@"/>
    <numFmt numFmtId="185" formatCode="[$-405]mmmm\ yy;@"/>
    <numFmt numFmtId="186" formatCode="[$-F800]dddd\,\ mmmm\ dd\,\ yyyy"/>
    <numFmt numFmtId="187" formatCode="[$-405]mmmmm;@"/>
    <numFmt numFmtId="188" formatCode="0.0"/>
    <numFmt numFmtId="189" formatCode="d/m/yy;@"/>
    <numFmt numFmtId="190" formatCode="[$¥€-2]\ #\ ##,000_);[Red]\([$€-2]\ #\ ##,000\)"/>
    <numFmt numFmtId="191" formatCode="_-* #,##0.0\ &quot;Kč&quot;_-;\-* #,##0.0\ &quot;Kč&quot;_-;_-* &quot;-&quot;\ &quot;Kč&quot;_-;_-@_-"/>
    <numFmt numFmtId="192" formatCode="_-* #,##0.0\ _K_č_-;\-* #,##0.0\ _K_č_-;_-* &quot;-&quot;??\ _K_č_-;_-@_-"/>
  </numFmts>
  <fonts count="73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24"/>
      <name val="Arial CE"/>
      <family val="2"/>
    </font>
    <font>
      <b/>
      <sz val="16"/>
      <name val="Arial CE"/>
      <family val="2"/>
    </font>
    <font>
      <b/>
      <sz val="26"/>
      <name val="Arial CE"/>
      <family val="2"/>
    </font>
    <font>
      <b/>
      <sz val="24"/>
      <name val="Arial CE"/>
      <family val="2"/>
    </font>
    <font>
      <sz val="12"/>
      <color indexed="18"/>
      <name val="Arial CE"/>
      <family val="2"/>
    </font>
    <font>
      <sz val="26"/>
      <name val="Arial CE"/>
      <family val="2"/>
    </font>
    <font>
      <b/>
      <sz val="28"/>
      <name val="Arial CE"/>
      <family val="2"/>
    </font>
    <font>
      <sz val="20"/>
      <name val="Arial CE"/>
      <family val="2"/>
    </font>
    <font>
      <sz val="16"/>
      <name val="Arial CE"/>
      <family val="2"/>
    </font>
    <font>
      <b/>
      <sz val="20"/>
      <name val="Arial CE"/>
      <family val="0"/>
    </font>
    <font>
      <b/>
      <i/>
      <sz val="16"/>
      <name val="Arial CE"/>
      <family val="2"/>
    </font>
    <font>
      <b/>
      <i/>
      <sz val="12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0"/>
    </font>
    <font>
      <i/>
      <sz val="16"/>
      <name val="Arial CE"/>
      <family val="2"/>
    </font>
    <font>
      <sz val="11"/>
      <name val="Arial"/>
      <family val="2"/>
    </font>
    <font>
      <b/>
      <i/>
      <sz val="14"/>
      <name val="Arial CE"/>
      <family val="2"/>
    </font>
    <font>
      <sz val="9"/>
      <name val="Arial CE"/>
      <family val="2"/>
    </font>
    <font>
      <b/>
      <i/>
      <sz val="14.5"/>
      <name val="Arial CE"/>
      <family val="0"/>
    </font>
    <font>
      <b/>
      <sz val="15"/>
      <name val="Arial CE"/>
      <family val="2"/>
    </font>
    <font>
      <sz val="15"/>
      <name val="Arial CE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6"/>
      <name val="Arial"/>
      <family val="2"/>
    </font>
    <font>
      <sz val="22"/>
      <name val="Arial CE"/>
      <family val="2"/>
    </font>
    <font>
      <b/>
      <i/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000099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165" fontId="14" fillId="0" borderId="0" xfId="39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14" fillId="0" borderId="0" xfId="39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wrapText="1"/>
    </xf>
    <xf numFmtId="0" fontId="11" fillId="34" borderId="0" xfId="0" applyFont="1" applyFill="1" applyBorder="1" applyAlignment="1">
      <alignment wrapText="1"/>
    </xf>
    <xf numFmtId="0" fontId="11" fillId="35" borderId="0" xfId="0" applyFont="1" applyFill="1" applyBorder="1" applyAlignment="1">
      <alignment wrapText="1"/>
    </xf>
    <xf numFmtId="165" fontId="5" fillId="0" borderId="0" xfId="39" applyNumberFormat="1" applyFont="1" applyBorder="1" applyAlignment="1">
      <alignment horizontal="left" wrapText="1"/>
    </xf>
    <xf numFmtId="165" fontId="16" fillId="0" borderId="0" xfId="39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5" fillId="34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88" fontId="10" fillId="0" borderId="10" xfId="34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1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3" xfId="0" applyNumberFormat="1" applyFont="1" applyFill="1" applyBorder="1" applyAlignment="1">
      <alignment horizontal="left" vertical="center" wrapText="1"/>
    </xf>
    <xf numFmtId="3" fontId="10" fillId="3" borderId="12" xfId="0" applyNumberFormat="1" applyFont="1" applyFill="1" applyBorder="1" applyAlignment="1" applyProtection="1">
      <alignment horizontal="center" vertical="center" wrapText="1"/>
      <protection/>
    </xf>
    <xf numFmtId="192" fontId="6" fillId="36" borderId="12" xfId="34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66" fontId="1" fillId="37" borderId="14" xfId="51" applyNumberFormat="1" applyFont="1" applyFill="1" applyBorder="1" applyAlignment="1">
      <alignment horizontal="center" vertical="center" wrapText="1"/>
    </xf>
    <xf numFmtId="192" fontId="19" fillId="37" borderId="15" xfId="34" applyNumberFormat="1" applyFont="1" applyFill="1" applyBorder="1" applyAlignment="1">
      <alignment horizontal="center" vertical="center" wrapText="1"/>
    </xf>
    <xf numFmtId="166" fontId="1" fillId="37" borderId="15" xfId="51" applyNumberFormat="1" applyFont="1" applyFill="1" applyBorder="1" applyAlignment="1">
      <alignment horizontal="left" vertical="center" wrapText="1"/>
    </xf>
    <xf numFmtId="166" fontId="1" fillId="37" borderId="16" xfId="51" applyNumberFormat="1" applyFont="1" applyFill="1" applyBorder="1" applyAlignment="1">
      <alignment horizontal="center" vertical="center" wrapText="1"/>
    </xf>
    <xf numFmtId="166" fontId="1" fillId="37" borderId="17" xfId="51" applyNumberFormat="1" applyFont="1" applyFill="1" applyBorder="1" applyAlignment="1">
      <alignment horizontal="left" vertical="center" wrapText="1"/>
    </xf>
    <xf numFmtId="166" fontId="8" fillId="33" borderId="18" xfId="51" applyNumberFormat="1" applyFont="1" applyFill="1" applyBorder="1" applyAlignment="1">
      <alignment horizontal="left" vertical="center" wrapText="1"/>
    </xf>
    <xf numFmtId="41" fontId="10" fillId="38" borderId="19" xfId="39" applyNumberFormat="1" applyFont="1" applyFill="1" applyBorder="1" applyAlignment="1">
      <alignment horizontal="left" vertical="center" wrapText="1"/>
    </xf>
    <xf numFmtId="0" fontId="6" fillId="39" borderId="20" xfId="0" applyFont="1" applyFill="1" applyBorder="1" applyAlignment="1">
      <alignment horizontal="left" vertical="center" wrapText="1"/>
    </xf>
    <xf numFmtId="0" fontId="1" fillId="39" borderId="21" xfId="0" applyFont="1" applyFill="1" applyBorder="1" applyAlignment="1">
      <alignment horizontal="left" vertical="center" wrapText="1"/>
    </xf>
    <xf numFmtId="49" fontId="8" fillId="39" borderId="20" xfId="0" applyNumberFormat="1" applyFont="1" applyFill="1" applyBorder="1" applyAlignment="1" applyProtection="1">
      <alignment horizontal="left" vertical="center" wrapText="1"/>
      <protection locked="0"/>
    </xf>
    <xf numFmtId="192" fontId="10" fillId="37" borderId="15" xfId="34" applyNumberFormat="1" applyFont="1" applyFill="1" applyBorder="1" applyAlignment="1">
      <alignment horizontal="center" vertical="center" wrapText="1"/>
    </xf>
    <xf numFmtId="192" fontId="21" fillId="37" borderId="15" xfId="34" applyNumberFormat="1" applyFont="1" applyFill="1" applyBorder="1" applyAlignment="1">
      <alignment horizontal="center" vertical="center" wrapText="1"/>
    </xf>
    <xf numFmtId="166" fontId="7" fillId="33" borderId="13" xfId="51" applyNumberFormat="1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vertical="center" wrapText="1"/>
    </xf>
    <xf numFmtId="41" fontId="19" fillId="10" borderId="23" xfId="0" applyNumberFormat="1" applyFont="1" applyFill="1" applyBorder="1" applyAlignment="1" applyProtection="1">
      <alignment horizontal="center" vertical="center" wrapText="1"/>
      <protection/>
    </xf>
    <xf numFmtId="41" fontId="10" fillId="39" borderId="12" xfId="0" applyNumberFormat="1" applyFont="1" applyFill="1" applyBorder="1" applyAlignment="1" applyProtection="1">
      <alignment horizontal="center" vertical="center" wrapText="1"/>
      <protection/>
    </xf>
    <xf numFmtId="41" fontId="10" fillId="39" borderId="20" xfId="0" applyNumberFormat="1" applyFont="1" applyFill="1" applyBorder="1" applyAlignment="1" applyProtection="1">
      <alignment horizontal="center" vertical="center" wrapText="1"/>
      <protection/>
    </xf>
    <xf numFmtId="41" fontId="23" fillId="10" borderId="23" xfId="0" applyNumberFormat="1" applyFont="1" applyFill="1" applyBorder="1" applyAlignment="1" applyProtection="1">
      <alignment horizontal="center" vertical="center" wrapText="1"/>
      <protection/>
    </xf>
    <xf numFmtId="41" fontId="10" fillId="39" borderId="23" xfId="0" applyNumberFormat="1" applyFont="1" applyFill="1" applyBorder="1" applyAlignment="1" applyProtection="1">
      <alignment horizontal="center" vertical="center" wrapText="1"/>
      <protection/>
    </xf>
    <xf numFmtId="41" fontId="17" fillId="39" borderId="23" xfId="0" applyNumberFormat="1" applyFont="1" applyFill="1" applyBorder="1" applyAlignment="1" applyProtection="1">
      <alignment horizontal="center" vertical="center" wrapText="1"/>
      <protection/>
    </xf>
    <xf numFmtId="41" fontId="10" fillId="39" borderId="17" xfId="0" applyNumberFormat="1" applyFont="1" applyFill="1" applyBorder="1" applyAlignment="1" applyProtection="1">
      <alignment horizontal="center" vertical="center" wrapText="1"/>
      <protection/>
    </xf>
    <xf numFmtId="3" fontId="10" fillId="3" borderId="10" xfId="0" applyNumberFormat="1" applyFont="1" applyFill="1" applyBorder="1" applyAlignment="1" applyProtection="1">
      <alignment horizontal="center" vertical="center" wrapText="1"/>
      <protection/>
    </xf>
    <xf numFmtId="166" fontId="1" fillId="37" borderId="24" xfId="51" applyNumberFormat="1" applyFont="1" applyFill="1" applyBorder="1" applyAlignment="1">
      <alignment horizontal="left" vertical="center" wrapText="1"/>
    </xf>
    <xf numFmtId="41" fontId="10" fillId="34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166" fontId="7" fillId="33" borderId="27" xfId="51" applyNumberFormat="1" applyFont="1" applyFill="1" applyBorder="1" applyAlignment="1">
      <alignment horizontal="center" vertical="center" wrapText="1"/>
    </xf>
    <xf numFmtId="3" fontId="10" fillId="33" borderId="25" xfId="0" applyNumberFormat="1" applyFont="1" applyFill="1" applyBorder="1" applyAlignment="1">
      <alignment vertical="center" wrapText="1"/>
    </xf>
    <xf numFmtId="41" fontId="17" fillId="0" borderId="15" xfId="39" applyNumberFormat="1" applyFont="1" applyFill="1" applyBorder="1" applyAlignment="1">
      <alignment horizontal="left" vertical="center" wrapText="1"/>
    </xf>
    <xf numFmtId="3" fontId="10" fillId="33" borderId="28" xfId="0" applyNumberFormat="1" applyFont="1" applyFill="1" applyBorder="1" applyAlignment="1">
      <alignment vertical="center" wrapText="1"/>
    </xf>
    <xf numFmtId="3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192" fontId="6" fillId="36" borderId="14" xfId="34" applyNumberFormat="1" applyFont="1" applyFill="1" applyBorder="1" applyAlignment="1">
      <alignment horizontal="center" vertical="center" wrapText="1"/>
    </xf>
    <xf numFmtId="188" fontId="10" fillId="0" borderId="23" xfId="34" applyNumberFormat="1" applyFont="1" applyFill="1" applyBorder="1" applyAlignment="1">
      <alignment horizontal="center" vertical="center" wrapText="1"/>
    </xf>
    <xf numFmtId="3" fontId="17" fillId="33" borderId="13" xfId="0" applyNumberFormat="1" applyFont="1" applyFill="1" applyBorder="1" applyAlignment="1" applyProtection="1">
      <alignment horizontal="center" vertical="center" wrapText="1"/>
      <protection locked="0"/>
    </xf>
    <xf numFmtId="188" fontId="7" fillId="33" borderId="27" xfId="34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41" fontId="10" fillId="40" borderId="29" xfId="39" applyNumberFormat="1" applyFont="1" applyFill="1" applyBorder="1" applyAlignment="1">
      <alignment horizontal="left" vertical="center" wrapText="1"/>
    </xf>
    <xf numFmtId="3" fontId="10" fillId="33" borderId="13" xfId="0" applyNumberFormat="1" applyFont="1" applyFill="1" applyBorder="1" applyAlignment="1">
      <alignment vertical="center" wrapText="1"/>
    </xf>
    <xf numFmtId="41" fontId="10" fillId="38" borderId="24" xfId="39" applyNumberFormat="1" applyFont="1" applyFill="1" applyBorder="1" applyAlignment="1">
      <alignment horizontal="left" vertical="center" wrapText="1"/>
    </xf>
    <xf numFmtId="3" fontId="10" fillId="3" borderId="30" xfId="0" applyNumberFormat="1" applyFont="1" applyFill="1" applyBorder="1" applyAlignment="1" applyProtection="1">
      <alignment horizontal="center" vertical="center" wrapText="1"/>
      <protection/>
    </xf>
    <xf numFmtId="41" fontId="6" fillId="33" borderId="27" xfId="0" applyNumberFormat="1" applyFont="1" applyFill="1" applyBorder="1" applyAlignment="1">
      <alignment horizontal="center" vertical="center" wrapText="1"/>
    </xf>
    <xf numFmtId="49" fontId="0" fillId="39" borderId="3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33" borderId="31" xfId="0" applyNumberFormat="1" applyFont="1" applyFill="1" applyBorder="1" applyAlignment="1">
      <alignment horizontal="left"/>
    </xf>
    <xf numFmtId="41" fontId="10" fillId="33" borderId="22" xfId="0" applyNumberFormat="1" applyFont="1" applyFill="1" applyBorder="1" applyAlignment="1">
      <alignment horizontal="right" vertical="center" wrapText="1"/>
    </xf>
    <xf numFmtId="188" fontId="10" fillId="39" borderId="23" xfId="34" applyNumberFormat="1" applyFont="1" applyFill="1" applyBorder="1" applyAlignment="1">
      <alignment horizontal="center" vertical="center" wrapText="1"/>
    </xf>
    <xf numFmtId="41" fontId="17" fillId="39" borderId="15" xfId="39" applyNumberFormat="1" applyFont="1" applyFill="1" applyBorder="1" applyAlignment="1">
      <alignment horizontal="left" vertical="center" wrapText="1"/>
    </xf>
    <xf numFmtId="41" fontId="10" fillId="39" borderId="14" xfId="39" applyNumberFormat="1" applyFont="1" applyFill="1" applyBorder="1" applyAlignment="1">
      <alignment horizontal="left" vertical="center" wrapText="1"/>
    </xf>
    <xf numFmtId="41" fontId="22" fillId="39" borderId="12" xfId="39" applyNumberFormat="1" applyFont="1" applyFill="1" applyBorder="1" applyAlignment="1">
      <alignment horizontal="left" vertical="center" wrapText="1"/>
    </xf>
    <xf numFmtId="41" fontId="10" fillId="39" borderId="31" xfId="39" applyNumberFormat="1" applyFont="1" applyFill="1" applyBorder="1" applyAlignment="1">
      <alignment horizontal="left" vertical="center" wrapText="1"/>
    </xf>
    <xf numFmtId="3" fontId="10" fillId="39" borderId="30" xfId="0" applyNumberFormat="1" applyFont="1" applyFill="1" applyBorder="1" applyAlignment="1" applyProtection="1">
      <alignment horizontal="center" vertical="center" wrapText="1"/>
      <protection/>
    </xf>
    <xf numFmtId="41" fontId="17" fillId="39" borderId="32" xfId="39" applyNumberFormat="1" applyFont="1" applyFill="1" applyBorder="1" applyAlignment="1">
      <alignment horizontal="left" vertical="center" wrapText="1"/>
    </xf>
    <xf numFmtId="188" fontId="10" fillId="39" borderId="33" xfId="34" applyNumberFormat="1" applyFont="1" applyFill="1" applyBorder="1" applyAlignment="1">
      <alignment horizontal="center" vertical="center" wrapText="1"/>
    </xf>
    <xf numFmtId="41" fontId="17" fillId="39" borderId="17" xfId="39" applyNumberFormat="1" applyFont="1" applyFill="1" applyBorder="1" applyAlignment="1">
      <alignment horizontal="left" vertical="center" wrapText="1"/>
    </xf>
    <xf numFmtId="41" fontId="10" fillId="39" borderId="34" xfId="39" applyNumberFormat="1" applyFont="1" applyFill="1" applyBorder="1" applyAlignment="1">
      <alignment horizontal="left" vertical="center" wrapText="1"/>
    </xf>
    <xf numFmtId="41" fontId="22" fillId="39" borderId="20" xfId="39" applyNumberFormat="1" applyFont="1" applyFill="1" applyBorder="1" applyAlignment="1">
      <alignment horizontal="left" vertical="center" wrapText="1"/>
    </xf>
    <xf numFmtId="41" fontId="10" fillId="39" borderId="20" xfId="39" applyNumberFormat="1" applyFont="1" applyFill="1" applyBorder="1" applyAlignment="1">
      <alignment horizontal="left" vertical="center" wrapText="1"/>
    </xf>
    <xf numFmtId="3" fontId="10" fillId="39" borderId="35" xfId="0" applyNumberFormat="1" applyFont="1" applyFill="1" applyBorder="1" applyAlignment="1" applyProtection="1">
      <alignment horizontal="center" vertical="center" wrapText="1"/>
      <protection/>
    </xf>
    <xf numFmtId="166" fontId="1" fillId="39" borderId="15" xfId="51" applyNumberFormat="1" applyFont="1" applyFill="1" applyBorder="1" applyAlignment="1">
      <alignment horizontal="left" vertical="center" wrapText="1"/>
    </xf>
    <xf numFmtId="166" fontId="1" fillId="39" borderId="17" xfId="51" applyNumberFormat="1" applyFont="1" applyFill="1" applyBorder="1" applyAlignment="1">
      <alignment horizontal="left" vertical="center" wrapText="1"/>
    </xf>
    <xf numFmtId="166" fontId="1" fillId="39" borderId="16" xfId="51" applyNumberFormat="1" applyFont="1" applyFill="1" applyBorder="1" applyAlignment="1">
      <alignment horizontal="center" vertical="center" wrapText="1"/>
    </xf>
    <xf numFmtId="192" fontId="6" fillId="39" borderId="14" xfId="34" applyNumberFormat="1" applyFont="1" applyFill="1" applyBorder="1" applyAlignment="1">
      <alignment horizontal="center" vertical="center" wrapText="1"/>
    </xf>
    <xf numFmtId="192" fontId="6" fillId="39" borderId="36" xfId="34" applyNumberFormat="1" applyFont="1" applyFill="1" applyBorder="1" applyAlignment="1">
      <alignment horizontal="center" vertical="center" wrapText="1"/>
    </xf>
    <xf numFmtId="166" fontId="1" fillId="39" borderId="37" xfId="51" applyNumberFormat="1" applyFont="1" applyFill="1" applyBorder="1" applyAlignment="1">
      <alignment horizontal="center" vertical="center" wrapText="1"/>
    </xf>
    <xf numFmtId="192" fontId="6" fillId="39" borderId="34" xfId="34" applyNumberFormat="1" applyFont="1" applyFill="1" applyBorder="1" applyAlignment="1">
      <alignment horizontal="center" vertical="center" wrapText="1"/>
    </xf>
    <xf numFmtId="192" fontId="6" fillId="39" borderId="12" xfId="34" applyNumberFormat="1" applyFont="1" applyFill="1" applyBorder="1" applyAlignment="1">
      <alignment horizontal="center" vertical="center" wrapText="1"/>
    </xf>
    <xf numFmtId="188" fontId="10" fillId="39" borderId="10" xfId="34" applyNumberFormat="1" applyFont="1" applyFill="1" applyBorder="1" applyAlignment="1">
      <alignment horizontal="center" vertical="center" wrapText="1"/>
    </xf>
    <xf numFmtId="41" fontId="72" fillId="39" borderId="36" xfId="39" applyNumberFormat="1" applyFont="1" applyFill="1" applyBorder="1" applyAlignment="1">
      <alignment horizontal="left" vertical="center" wrapText="1"/>
    </xf>
    <xf numFmtId="41" fontId="10" fillId="39" borderId="38" xfId="39" applyNumberFormat="1" applyFont="1" applyFill="1" applyBorder="1" applyAlignment="1">
      <alignment horizontal="left" vertical="center" wrapText="1"/>
    </xf>
    <xf numFmtId="3" fontId="10" fillId="39" borderId="12" xfId="0" applyNumberFormat="1" applyFont="1" applyFill="1" applyBorder="1" applyAlignment="1" applyProtection="1">
      <alignment horizontal="center" vertical="center" wrapText="1"/>
      <protection/>
    </xf>
    <xf numFmtId="41" fontId="72" fillId="39" borderId="14" xfId="39" applyNumberFormat="1" applyFont="1" applyFill="1" applyBorder="1" applyAlignment="1">
      <alignment horizontal="left" vertical="center" wrapText="1"/>
    </xf>
    <xf numFmtId="41" fontId="72" fillId="39" borderId="39" xfId="39" applyNumberFormat="1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 applyProtection="1">
      <alignment horizontal="left" vertical="center" wrapText="1"/>
      <protection locked="0"/>
    </xf>
    <xf numFmtId="41" fontId="1" fillId="0" borderId="41" xfId="39" applyNumberFormat="1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2" xfId="0" applyNumberFormat="1" applyFont="1" applyFill="1" applyBorder="1" applyAlignment="1" applyProtection="1">
      <alignment horizontal="left" vertical="center" wrapText="1"/>
      <protection locked="0"/>
    </xf>
    <xf numFmtId="192" fontId="25" fillId="39" borderId="15" xfId="34" applyNumberFormat="1" applyFont="1" applyFill="1" applyBorder="1" applyAlignment="1">
      <alignment horizontal="center" vertical="center" wrapText="1"/>
    </xf>
    <xf numFmtId="41" fontId="10" fillId="40" borderId="29" xfId="39" applyNumberFormat="1" applyFont="1" applyFill="1" applyBorder="1" applyAlignment="1">
      <alignment horizontal="left" vertical="center" wrapText="1"/>
    </xf>
    <xf numFmtId="41" fontId="10" fillId="40" borderId="14" xfId="39" applyNumberFormat="1" applyFont="1" applyFill="1" applyBorder="1" applyAlignment="1">
      <alignment horizontal="left" vertical="center" wrapText="1"/>
    </xf>
    <xf numFmtId="41" fontId="1" fillId="0" borderId="16" xfId="39" applyNumberFormat="1" applyFont="1" applyFill="1" applyBorder="1" applyAlignment="1">
      <alignment horizontal="left" vertical="center" wrapText="1"/>
    </xf>
    <xf numFmtId="41" fontId="17" fillId="39" borderId="16" xfId="39" applyNumberFormat="1" applyFont="1" applyFill="1" applyBorder="1" applyAlignment="1">
      <alignment horizontal="left" vertical="center" wrapText="1"/>
    </xf>
    <xf numFmtId="41" fontId="1" fillId="0" borderId="43" xfId="39" applyNumberFormat="1" applyFont="1" applyFill="1" applyBorder="1" applyAlignment="1">
      <alignment horizontal="left" vertical="center" wrapText="1"/>
    </xf>
    <xf numFmtId="41" fontId="7" fillId="34" borderId="44" xfId="39" applyNumberFormat="1" applyFont="1" applyFill="1" applyBorder="1" applyAlignment="1">
      <alignment vertical="center" wrapText="1"/>
    </xf>
    <xf numFmtId="41" fontId="6" fillId="34" borderId="44" xfId="39" applyNumberFormat="1" applyFont="1" applyFill="1" applyBorder="1" applyAlignment="1">
      <alignment vertical="center" wrapText="1"/>
    </xf>
    <xf numFmtId="192" fontId="6" fillId="33" borderId="20" xfId="34" applyNumberFormat="1" applyFont="1" applyFill="1" applyBorder="1" applyAlignment="1">
      <alignment horizontal="center" vertical="center" wrapText="1"/>
    </xf>
    <xf numFmtId="188" fontId="10" fillId="33" borderId="21" xfId="34" applyNumberFormat="1" applyFont="1" applyFill="1" applyBorder="1" applyAlignment="1">
      <alignment horizontal="center" vertical="center" wrapText="1"/>
    </xf>
    <xf numFmtId="192" fontId="21" fillId="33" borderId="17" xfId="34" applyNumberFormat="1" applyFont="1" applyFill="1" applyBorder="1" applyAlignment="1">
      <alignment horizontal="center" vertical="center" wrapText="1"/>
    </xf>
    <xf numFmtId="41" fontId="10" fillId="33" borderId="45" xfId="39" applyNumberFormat="1" applyFont="1" applyFill="1" applyBorder="1" applyAlignment="1">
      <alignment horizontal="left" vertical="center" wrapText="1"/>
    </xf>
    <xf numFmtId="3" fontId="10" fillId="33" borderId="21" xfId="0" applyNumberFormat="1" applyFont="1" applyFill="1" applyBorder="1" applyAlignment="1" applyProtection="1">
      <alignment horizontal="center" vertical="center" wrapText="1"/>
      <protection/>
    </xf>
    <xf numFmtId="41" fontId="1" fillId="0" borderId="37" xfId="39" applyNumberFormat="1" applyFont="1" applyFill="1" applyBorder="1" applyAlignment="1">
      <alignment horizontal="left" vertical="center" wrapText="1"/>
    </xf>
    <xf numFmtId="192" fontId="6" fillId="39" borderId="20" xfId="34" applyNumberFormat="1" applyFont="1" applyFill="1" applyBorder="1" applyAlignment="1">
      <alignment horizontal="center" vertical="center" wrapText="1"/>
    </xf>
    <xf numFmtId="188" fontId="10" fillId="39" borderId="21" xfId="34" applyNumberFormat="1" applyFont="1" applyFill="1" applyBorder="1" applyAlignment="1">
      <alignment horizontal="center" vertical="center" wrapText="1"/>
    </xf>
    <xf numFmtId="192" fontId="25" fillId="39" borderId="17" xfId="34" applyNumberFormat="1" applyFont="1" applyFill="1" applyBorder="1" applyAlignment="1">
      <alignment horizontal="center" vertical="center" wrapText="1"/>
    </xf>
    <xf numFmtId="41" fontId="72" fillId="39" borderId="34" xfId="39" applyNumberFormat="1" applyFont="1" applyFill="1" applyBorder="1" applyAlignment="1">
      <alignment horizontal="left" vertical="center" wrapText="1"/>
    </xf>
    <xf numFmtId="41" fontId="10" fillId="39" borderId="46" xfId="39" applyNumberFormat="1" applyFont="1" applyFill="1" applyBorder="1" applyAlignment="1">
      <alignment horizontal="left" vertical="center" wrapText="1"/>
    </xf>
    <xf numFmtId="3" fontId="10" fillId="39" borderId="20" xfId="0" applyNumberFormat="1" applyFont="1" applyFill="1" applyBorder="1" applyAlignment="1" applyProtection="1">
      <alignment horizontal="center" vertical="center" wrapText="1"/>
      <protection/>
    </xf>
    <xf numFmtId="49" fontId="8" fillId="33" borderId="20" xfId="0" applyNumberFormat="1" applyFont="1" applyFill="1" applyBorder="1" applyAlignment="1" applyProtection="1">
      <alignment horizontal="left" vertical="center" wrapText="1"/>
      <protection locked="0"/>
    </xf>
    <xf numFmtId="41" fontId="1" fillId="33" borderId="37" xfId="39" applyNumberFormat="1" applyFont="1" applyFill="1" applyBorder="1" applyAlignment="1">
      <alignment horizontal="left" vertical="center" wrapText="1"/>
    </xf>
    <xf numFmtId="41" fontId="10" fillId="33" borderId="17" xfId="0" applyNumberFormat="1" applyFont="1" applyFill="1" applyBorder="1" applyAlignment="1" applyProtection="1">
      <alignment horizontal="center" vertical="center" wrapText="1"/>
      <protection/>
    </xf>
    <xf numFmtId="41" fontId="21" fillId="37" borderId="30" xfId="39" applyNumberFormat="1" applyFont="1" applyFill="1" applyBorder="1" applyAlignment="1">
      <alignment horizontal="left" vertical="center" wrapText="1"/>
    </xf>
    <xf numFmtId="0" fontId="24" fillId="37" borderId="47" xfId="0" applyFont="1" applyFill="1" applyBorder="1" applyAlignment="1">
      <alignment horizontal="justify" vertical="center"/>
    </xf>
    <xf numFmtId="41" fontId="10" fillId="40" borderId="15" xfId="39" applyNumberFormat="1" applyFont="1" applyFill="1" applyBorder="1" applyAlignment="1">
      <alignment horizontal="left" vertical="center" wrapText="1"/>
    </xf>
    <xf numFmtId="41" fontId="10" fillId="40" borderId="32" xfId="39" applyNumberFormat="1" applyFont="1" applyFill="1" applyBorder="1" applyAlignment="1">
      <alignment horizontal="left" vertical="center" wrapText="1"/>
    </xf>
    <xf numFmtId="41" fontId="10" fillId="40" borderId="48" xfId="39" applyNumberFormat="1" applyFont="1" applyFill="1" applyBorder="1" applyAlignment="1">
      <alignment horizontal="left" vertical="center" wrapText="1"/>
    </xf>
    <xf numFmtId="41" fontId="10" fillId="33" borderId="17" xfId="39" applyNumberFormat="1" applyFont="1" applyFill="1" applyBorder="1" applyAlignment="1">
      <alignment horizontal="left" vertical="center" wrapText="1"/>
    </xf>
    <xf numFmtId="192" fontId="19" fillId="37" borderId="15" xfId="34" applyNumberFormat="1" applyFont="1" applyFill="1" applyBorder="1" applyAlignment="1">
      <alignment horizontal="center" vertical="center" wrapText="1"/>
    </xf>
    <xf numFmtId="41" fontId="10" fillId="39" borderId="47" xfId="0" applyNumberFormat="1" applyFont="1" applyFill="1" applyBorder="1" applyAlignment="1" applyProtection="1">
      <alignment horizontal="center" vertical="center" wrapText="1"/>
      <protection/>
    </xf>
    <xf numFmtId="41" fontId="10" fillId="39" borderId="30" xfId="0" applyNumberFormat="1" applyFont="1" applyFill="1" applyBorder="1" applyAlignment="1" applyProtection="1">
      <alignment horizontal="center" vertical="center" wrapText="1"/>
      <protection/>
    </xf>
    <xf numFmtId="41" fontId="10" fillId="39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166" fontId="26" fillId="33" borderId="28" xfId="51" applyNumberFormat="1" applyFont="1" applyFill="1" applyBorder="1" applyAlignment="1">
      <alignment horizontal="center" vertical="center" wrapText="1"/>
    </xf>
    <xf numFmtId="49" fontId="6" fillId="34" borderId="49" xfId="0" applyNumberFormat="1" applyFont="1" applyFill="1" applyBorder="1" applyAlignment="1">
      <alignment horizontal="left" vertical="center" wrapText="1"/>
    </xf>
    <xf numFmtId="0" fontId="7" fillId="34" borderId="50" xfId="0" applyFont="1" applyFill="1" applyBorder="1" applyAlignment="1">
      <alignment horizontal="left" vertical="center" wrapText="1"/>
    </xf>
    <xf numFmtId="0" fontId="7" fillId="34" borderId="49" xfId="0" applyFont="1" applyFill="1" applyBorder="1" applyAlignment="1">
      <alignment horizontal="left" vertical="center" wrapText="1"/>
    </xf>
    <xf numFmtId="166" fontId="7" fillId="34" borderId="49" xfId="51" applyNumberFormat="1" applyFont="1" applyFill="1" applyBorder="1" applyAlignment="1">
      <alignment horizontal="center" vertical="center" wrapText="1"/>
    </xf>
    <xf numFmtId="166" fontId="7" fillId="34" borderId="26" xfId="51" applyNumberFormat="1" applyFont="1" applyFill="1" applyBorder="1" applyAlignment="1">
      <alignment horizontal="center" vertical="center" wrapText="1"/>
    </xf>
    <xf numFmtId="3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188" fontId="7" fillId="34" borderId="50" xfId="34" applyNumberFormat="1" applyFont="1" applyFill="1" applyBorder="1" applyAlignment="1">
      <alignment horizontal="center" vertical="center" wrapText="1"/>
    </xf>
    <xf numFmtId="3" fontId="9" fillId="34" borderId="44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51" xfId="0" applyNumberFormat="1" applyFont="1" applyFill="1" applyBorder="1" applyAlignment="1">
      <alignment vertical="center" wrapText="1"/>
    </xf>
    <xf numFmtId="3" fontId="10" fillId="34" borderId="50" xfId="0" applyNumberFormat="1" applyFont="1" applyFill="1" applyBorder="1" applyAlignment="1">
      <alignment vertical="center" wrapText="1"/>
    </xf>
    <xf numFmtId="41" fontId="6" fillId="34" borderId="44" xfId="0" applyNumberFormat="1" applyFont="1" applyFill="1" applyBorder="1" applyAlignment="1">
      <alignment horizontal="right" vertical="center" wrapText="1"/>
    </xf>
    <xf numFmtId="166" fontId="26" fillId="34" borderId="52" xfId="51" applyNumberFormat="1" applyFont="1" applyFill="1" applyBorder="1" applyAlignment="1">
      <alignment horizontal="center" vertical="center" wrapText="1"/>
    </xf>
    <xf numFmtId="49" fontId="6" fillId="35" borderId="49" xfId="0" applyNumberFormat="1" applyFont="1" applyFill="1" applyBorder="1" applyAlignment="1">
      <alignment horizontal="left" vertical="center" wrapText="1"/>
    </xf>
    <xf numFmtId="0" fontId="7" fillId="35" borderId="50" xfId="0" applyFont="1" applyFill="1" applyBorder="1" applyAlignment="1">
      <alignment horizontal="left" vertical="center" wrapText="1"/>
    </xf>
    <xf numFmtId="0" fontId="7" fillId="35" borderId="49" xfId="0" applyFont="1" applyFill="1" applyBorder="1" applyAlignment="1">
      <alignment horizontal="left" vertical="center" wrapText="1"/>
    </xf>
    <xf numFmtId="166" fontId="13" fillId="35" borderId="53" xfId="51" applyNumberFormat="1" applyFont="1" applyFill="1" applyBorder="1" applyAlignment="1">
      <alignment horizontal="left" vertical="center" wrapText="1"/>
    </xf>
    <xf numFmtId="3" fontId="17" fillId="35" borderId="26" xfId="0" applyNumberFormat="1" applyFont="1" applyFill="1" applyBorder="1" applyAlignment="1" applyProtection="1">
      <alignment horizontal="center" vertical="center" wrapText="1"/>
      <protection locked="0"/>
    </xf>
    <xf numFmtId="188" fontId="7" fillId="35" borderId="26" xfId="34" applyNumberFormat="1" applyFont="1" applyFill="1" applyBorder="1" applyAlignment="1">
      <alignment horizontal="center" vertical="center" wrapText="1"/>
    </xf>
    <xf numFmtId="3" fontId="9" fillId="35" borderId="26" xfId="0" applyNumberFormat="1" applyFont="1" applyFill="1" applyBorder="1" applyAlignment="1" applyProtection="1">
      <alignment horizontal="center" vertical="center" wrapText="1"/>
      <protection locked="0"/>
    </xf>
    <xf numFmtId="41" fontId="7" fillId="35" borderId="44" xfId="39" applyNumberFormat="1" applyFont="1" applyFill="1" applyBorder="1" applyAlignment="1">
      <alignment vertical="center" wrapText="1"/>
    </xf>
    <xf numFmtId="41" fontId="6" fillId="35" borderId="49" xfId="39" applyNumberFormat="1" applyFont="1" applyFill="1" applyBorder="1" applyAlignment="1">
      <alignment vertical="center" wrapText="1"/>
    </xf>
    <xf numFmtId="3" fontId="10" fillId="35" borderId="51" xfId="0" applyNumberFormat="1" applyFont="1" applyFill="1" applyBorder="1" applyAlignment="1">
      <alignment horizontal="center" vertical="center" wrapText="1"/>
    </xf>
    <xf numFmtId="3" fontId="10" fillId="35" borderId="26" xfId="0" applyNumberFormat="1" applyFont="1" applyFill="1" applyBorder="1" applyAlignment="1">
      <alignment horizontal="center" vertical="center" wrapText="1"/>
    </xf>
    <xf numFmtId="41" fontId="10" fillId="35" borderId="26" xfId="0" applyNumberFormat="1" applyFont="1" applyFill="1" applyBorder="1" applyAlignment="1">
      <alignment horizontal="right" vertical="center" wrapText="1"/>
    </xf>
    <xf numFmtId="166" fontId="26" fillId="35" borderId="44" xfId="51" applyNumberFormat="1" applyFont="1" applyFill="1" applyBorder="1" applyAlignment="1">
      <alignment horizontal="center" vertical="center" wrapText="1"/>
    </xf>
    <xf numFmtId="41" fontId="10" fillId="35" borderId="54" xfId="0" applyNumberFormat="1" applyFont="1" applyFill="1" applyBorder="1" applyAlignment="1">
      <alignment horizontal="right" vertical="center" wrapText="1"/>
    </xf>
    <xf numFmtId="49" fontId="6" fillId="35" borderId="14" xfId="0" applyNumberFormat="1" applyFont="1" applyFill="1" applyBorder="1" applyAlignment="1">
      <alignment horizontal="left" vertical="center" wrapText="1"/>
    </xf>
    <xf numFmtId="49" fontId="6" fillId="35" borderId="36" xfId="0" applyNumberFormat="1" applyFont="1" applyFill="1" applyBorder="1" applyAlignment="1">
      <alignment horizontal="left" vertical="center" wrapText="1"/>
    </xf>
    <xf numFmtId="49" fontId="6" fillId="35" borderId="34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49" fontId="6" fillId="33" borderId="34" xfId="0" applyNumberFormat="1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left" vertical="center" wrapText="1"/>
    </xf>
    <xf numFmtId="192" fontId="27" fillId="37" borderId="55" xfId="34" applyNumberFormat="1" applyFont="1" applyFill="1" applyBorder="1" applyAlignment="1">
      <alignment horizontal="center" vertical="center" wrapText="1"/>
    </xf>
    <xf numFmtId="192" fontId="27" fillId="39" borderId="19" xfId="34" applyNumberFormat="1" applyFont="1" applyFill="1" applyBorder="1" applyAlignment="1">
      <alignment horizontal="center" vertical="center" wrapText="1"/>
    </xf>
    <xf numFmtId="192" fontId="27" fillId="39" borderId="45" xfId="34" applyNumberFormat="1" applyFont="1" applyFill="1" applyBorder="1" applyAlignment="1">
      <alignment horizontal="center" vertical="center" wrapText="1"/>
    </xf>
    <xf numFmtId="41" fontId="10" fillId="37" borderId="31" xfId="39" applyNumberFormat="1" applyFont="1" applyFill="1" applyBorder="1" applyAlignment="1">
      <alignment horizontal="left" vertical="center" wrapText="1"/>
    </xf>
    <xf numFmtId="41" fontId="10" fillId="8" borderId="31" xfId="39" applyNumberFormat="1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9" fillId="0" borderId="56" xfId="0" applyFont="1" applyFill="1" applyBorder="1" applyAlignment="1">
      <alignment horizontal="left" vertical="center" wrapText="1"/>
    </xf>
    <xf numFmtId="0" fontId="29" fillId="0" borderId="57" xfId="0" applyFont="1" applyFill="1" applyBorder="1" applyAlignment="1">
      <alignment horizontal="left" vertical="center" wrapText="1"/>
    </xf>
    <xf numFmtId="181" fontId="1" fillId="41" borderId="14" xfId="51" applyNumberFormat="1" applyFont="1" applyFill="1" applyBorder="1" applyAlignment="1">
      <alignment horizontal="left" vertical="center" wrapText="1"/>
    </xf>
    <xf numFmtId="181" fontId="1" fillId="41" borderId="23" xfId="51" applyNumberFormat="1" applyFont="1" applyFill="1" applyBorder="1" applyAlignment="1">
      <alignment horizontal="left" vertical="center" wrapText="1"/>
    </xf>
    <xf numFmtId="181" fontId="1" fillId="41" borderId="36" xfId="51" applyNumberFormat="1" applyFont="1" applyFill="1" applyBorder="1" applyAlignment="1">
      <alignment horizontal="left" vertical="center" wrapText="1"/>
    </xf>
    <xf numFmtId="181" fontId="1" fillId="41" borderId="58" xfId="51" applyNumberFormat="1" applyFont="1" applyFill="1" applyBorder="1" applyAlignment="1">
      <alignment horizontal="left" vertical="center" wrapText="1"/>
    </xf>
    <xf numFmtId="181" fontId="1" fillId="39" borderId="14" xfId="51" applyNumberFormat="1" applyFont="1" applyFill="1" applyBorder="1" applyAlignment="1">
      <alignment horizontal="left" vertical="center" wrapText="1"/>
    </xf>
    <xf numFmtId="181" fontId="1" fillId="39" borderId="23" xfId="51" applyNumberFormat="1" applyFont="1" applyFill="1" applyBorder="1" applyAlignment="1">
      <alignment horizontal="left" vertical="center" wrapText="1"/>
    </xf>
    <xf numFmtId="181" fontId="1" fillId="39" borderId="36" xfId="51" applyNumberFormat="1" applyFont="1" applyFill="1" applyBorder="1" applyAlignment="1">
      <alignment horizontal="left" vertical="center" wrapText="1"/>
    </xf>
    <xf numFmtId="181" fontId="1" fillId="39" borderId="58" xfId="51" applyNumberFormat="1" applyFont="1" applyFill="1" applyBorder="1" applyAlignment="1">
      <alignment horizontal="left" vertical="center" wrapText="1"/>
    </xf>
    <xf numFmtId="181" fontId="1" fillId="39" borderId="34" xfId="51" applyNumberFormat="1" applyFont="1" applyFill="1" applyBorder="1" applyAlignment="1">
      <alignment horizontal="left" vertical="center" wrapText="1"/>
    </xf>
    <xf numFmtId="181" fontId="1" fillId="39" borderId="33" xfId="51" applyNumberFormat="1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8" fillId="33" borderId="20" xfId="0" applyFont="1" applyFill="1" applyBorder="1" applyAlignment="1">
      <alignment horizontal="left" vertical="center" wrapText="1"/>
    </xf>
    <xf numFmtId="0" fontId="29" fillId="0" borderId="59" xfId="0" applyFont="1" applyFill="1" applyBorder="1" applyAlignment="1">
      <alignment horizontal="left" vertical="center" wrapText="1"/>
    </xf>
    <xf numFmtId="0" fontId="29" fillId="33" borderId="21" xfId="0" applyFont="1" applyFill="1" applyBorder="1" applyAlignment="1">
      <alignment horizontal="left" vertical="center" wrapText="1"/>
    </xf>
    <xf numFmtId="181" fontId="1" fillId="33" borderId="34" xfId="51" applyNumberFormat="1" applyFont="1" applyFill="1" applyBorder="1" applyAlignment="1">
      <alignment horizontal="left" vertical="center" wrapText="1"/>
    </xf>
    <xf numFmtId="181" fontId="1" fillId="33" borderId="33" xfId="51" applyNumberFormat="1" applyFont="1" applyFill="1" applyBorder="1" applyAlignment="1">
      <alignment horizontal="left" vertical="center" wrapText="1"/>
    </xf>
    <xf numFmtId="0" fontId="30" fillId="37" borderId="47" xfId="0" applyFont="1" applyFill="1" applyBorder="1" applyAlignment="1">
      <alignment vertical="center" wrapText="1"/>
    </xf>
    <xf numFmtId="41" fontId="20" fillId="37" borderId="30" xfId="39" applyNumberFormat="1" applyFont="1" applyFill="1" applyBorder="1" applyAlignment="1">
      <alignment horizontal="left" vertical="center" wrapText="1"/>
    </xf>
    <xf numFmtId="192" fontId="20" fillId="37" borderId="47" xfId="34" applyNumberFormat="1" applyFont="1" applyFill="1" applyBorder="1" applyAlignment="1">
      <alignment horizontal="left" vertical="center" wrapText="1"/>
    </xf>
    <xf numFmtId="0" fontId="31" fillId="37" borderId="30" xfId="0" applyFont="1" applyFill="1" applyBorder="1" applyAlignment="1">
      <alignment horizontal="justify" vertical="center"/>
    </xf>
    <xf numFmtId="0" fontId="30" fillId="37" borderId="36" xfId="0" applyFont="1" applyFill="1" applyBorder="1" applyAlignment="1">
      <alignment horizontal="justify" vertical="center"/>
    </xf>
    <xf numFmtId="0" fontId="32" fillId="33" borderId="34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horizontal="left" vertical="center" wrapText="1"/>
    </xf>
    <xf numFmtId="49" fontId="17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9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left" vertical="center" wrapText="1"/>
    </xf>
    <xf numFmtId="49" fontId="1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6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49" fontId="17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7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39" borderId="42" xfId="0" applyFont="1" applyFill="1" applyBorder="1" applyAlignment="1">
      <alignment horizontal="left" vertical="center" wrapText="1"/>
    </xf>
    <xf numFmtId="49" fontId="17" fillId="39" borderId="42" xfId="0" applyNumberFormat="1" applyFont="1" applyFill="1" applyBorder="1" applyAlignment="1" applyProtection="1">
      <alignment horizontal="left" vertical="center" wrapText="1"/>
      <protection locked="0"/>
    </xf>
    <xf numFmtId="0" fontId="17" fillId="39" borderId="57" xfId="0" applyFont="1" applyFill="1" applyBorder="1" applyAlignment="1">
      <alignment horizontal="left" vertical="center" wrapText="1"/>
    </xf>
    <xf numFmtId="0" fontId="10" fillId="39" borderId="31" xfId="0" applyFont="1" applyFill="1" applyBorder="1" applyAlignment="1">
      <alignment horizontal="left" vertical="center" wrapText="1"/>
    </xf>
    <xf numFmtId="49" fontId="17" fillId="39" borderId="31" xfId="0" applyNumberFormat="1" applyFont="1" applyFill="1" applyBorder="1" applyAlignment="1" applyProtection="1">
      <alignment horizontal="left" vertical="center" wrapText="1"/>
      <protection locked="0"/>
    </xf>
    <xf numFmtId="0" fontId="17" fillId="39" borderId="56" xfId="0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1" fillId="39" borderId="31" xfId="0" applyNumberFormat="1" applyFont="1" applyFill="1" applyBorder="1" applyAlignment="1" applyProtection="1">
      <alignment horizontal="left" vertical="center" wrapText="1"/>
      <protection locked="0"/>
    </xf>
    <xf numFmtId="49" fontId="1" fillId="39" borderId="40" xfId="0" applyNumberFormat="1" applyFont="1" applyFill="1" applyBorder="1" applyAlignment="1" applyProtection="1">
      <alignment horizontal="left" vertical="center" wrapText="1"/>
      <protection locked="0"/>
    </xf>
    <xf numFmtId="49" fontId="1" fillId="39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39" borderId="40" xfId="0" applyFont="1" applyFill="1" applyBorder="1" applyAlignment="1">
      <alignment horizontal="left" vertical="center" wrapText="1"/>
    </xf>
    <xf numFmtId="0" fontId="17" fillId="39" borderId="59" xfId="0" applyFont="1" applyFill="1" applyBorder="1" applyAlignment="1">
      <alignment horizontal="left" vertical="center" wrapText="1"/>
    </xf>
    <xf numFmtId="0" fontId="17" fillId="39" borderId="33" xfId="0" applyFont="1" applyFill="1" applyBorder="1" applyAlignment="1">
      <alignment horizontal="left" vertical="center" wrapText="1"/>
    </xf>
    <xf numFmtId="192" fontId="36" fillId="37" borderId="15" xfId="34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left" vertical="center" wrapText="1"/>
    </xf>
    <xf numFmtId="49" fontId="1" fillId="41" borderId="42" xfId="0" applyNumberFormat="1" applyFont="1" applyFill="1" applyBorder="1" applyAlignment="1" applyProtection="1">
      <alignment horizontal="left" vertical="center" wrapText="1"/>
      <protection locked="0"/>
    </xf>
    <xf numFmtId="0" fontId="17" fillId="41" borderId="57" xfId="0" applyFont="1" applyFill="1" applyBorder="1" applyAlignment="1">
      <alignment horizontal="left" vertical="center" wrapText="1"/>
    </xf>
    <xf numFmtId="166" fontId="1" fillId="41" borderId="16" xfId="51" applyNumberFormat="1" applyFont="1" applyFill="1" applyBorder="1" applyAlignment="1">
      <alignment horizontal="center" vertical="center" wrapText="1"/>
    </xf>
    <xf numFmtId="192" fontId="6" fillId="41" borderId="14" xfId="34" applyNumberFormat="1" applyFont="1" applyFill="1" applyBorder="1" applyAlignment="1">
      <alignment horizontal="center" vertical="center" wrapText="1"/>
    </xf>
    <xf numFmtId="188" fontId="10" fillId="41" borderId="23" xfId="34" applyNumberFormat="1" applyFont="1" applyFill="1" applyBorder="1" applyAlignment="1">
      <alignment horizontal="center" vertical="center" wrapText="1"/>
    </xf>
    <xf numFmtId="192" fontId="27" fillId="41" borderId="19" xfId="34" applyNumberFormat="1" applyFont="1" applyFill="1" applyBorder="1" applyAlignment="1">
      <alignment horizontal="center" vertical="center" wrapText="1"/>
    </xf>
    <xf numFmtId="41" fontId="17" fillId="41" borderId="15" xfId="39" applyNumberFormat="1" applyFont="1" applyFill="1" applyBorder="1" applyAlignment="1">
      <alignment horizontal="left" vertical="center" wrapText="1"/>
    </xf>
    <xf numFmtId="41" fontId="10" fillId="41" borderId="14" xfId="39" applyNumberFormat="1" applyFont="1" applyFill="1" applyBorder="1" applyAlignment="1">
      <alignment horizontal="left" vertical="center" wrapText="1"/>
    </xf>
    <xf numFmtId="41" fontId="10" fillId="41" borderId="31" xfId="39" applyNumberFormat="1" applyFont="1" applyFill="1" applyBorder="1" applyAlignment="1">
      <alignment horizontal="left" vertical="center" wrapText="1"/>
    </xf>
    <xf numFmtId="3" fontId="10" fillId="41" borderId="30" xfId="0" applyNumberFormat="1" applyFont="1" applyFill="1" applyBorder="1" applyAlignment="1" applyProtection="1">
      <alignment horizontal="center" vertical="center" wrapText="1"/>
      <protection/>
    </xf>
    <xf numFmtId="41" fontId="10" fillId="41" borderId="12" xfId="0" applyNumberFormat="1" applyFont="1" applyFill="1" applyBorder="1" applyAlignment="1" applyProtection="1">
      <alignment horizontal="center" vertical="center" wrapText="1"/>
      <protection/>
    </xf>
    <xf numFmtId="166" fontId="1" fillId="41" borderId="15" xfId="51" applyNumberFormat="1" applyFont="1" applyFill="1" applyBorder="1" applyAlignment="1">
      <alignment horizontal="left" vertical="center" wrapText="1"/>
    </xf>
    <xf numFmtId="41" fontId="23" fillId="41" borderId="23" xfId="0" applyNumberFormat="1" applyFont="1" applyFill="1" applyBorder="1" applyAlignment="1" applyProtection="1">
      <alignment horizontal="center" vertical="center" wrapText="1"/>
      <protection/>
    </xf>
    <xf numFmtId="165" fontId="11" fillId="0" borderId="0" xfId="39" applyNumberFormat="1" applyFont="1" applyBorder="1" applyAlignment="1">
      <alignment/>
    </xf>
    <xf numFmtId="0" fontId="0" fillId="0" borderId="0" xfId="0" applyAlignment="1">
      <alignment/>
    </xf>
    <xf numFmtId="191" fontId="1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4" fontId="7" fillId="36" borderId="60" xfId="39" applyFont="1" applyFill="1" applyBorder="1" applyAlignment="1">
      <alignment horizontal="center" vertical="center" textRotation="90" wrapText="1"/>
    </xf>
    <xf numFmtId="0" fontId="8" fillId="0" borderId="61" xfId="0" applyFont="1" applyBorder="1" applyAlignment="1">
      <alignment horizontal="center" vertical="center" textRotation="90" wrapText="1"/>
    </xf>
    <xf numFmtId="0" fontId="8" fillId="0" borderId="62" xfId="0" applyFont="1" applyBorder="1" applyAlignment="1">
      <alignment horizontal="center" vertical="center" textRotation="90" wrapText="1"/>
    </xf>
    <xf numFmtId="44" fontId="7" fillId="0" borderId="63" xfId="39" applyFont="1" applyFill="1" applyBorder="1" applyAlignment="1">
      <alignment horizontal="center" vertical="center" textRotation="90" wrapText="1"/>
    </xf>
    <xf numFmtId="0" fontId="8" fillId="0" borderId="64" xfId="0" applyFont="1" applyFill="1" applyBorder="1" applyAlignment="1">
      <alignment horizontal="center" vertical="center" textRotation="90" wrapText="1"/>
    </xf>
    <xf numFmtId="0" fontId="8" fillId="0" borderId="65" xfId="0" applyFont="1" applyFill="1" applyBorder="1" applyAlignment="1">
      <alignment horizontal="center" vertical="center" textRotation="90" wrapText="1"/>
    </xf>
    <xf numFmtId="44" fontId="6" fillId="36" borderId="66" xfId="39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  <xf numFmtId="44" fontId="10" fillId="0" borderId="68" xfId="39" applyFont="1" applyBorder="1" applyAlignment="1">
      <alignment horizontal="center" vertical="center" textRotation="90" wrapText="1"/>
    </xf>
    <xf numFmtId="0" fontId="0" fillId="0" borderId="69" xfId="0" applyBorder="1" applyAlignment="1">
      <alignment horizontal="center" vertical="center" textRotation="90" wrapText="1"/>
    </xf>
    <xf numFmtId="0" fontId="0" fillId="0" borderId="70" xfId="0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5" fillId="33" borderId="0" xfId="0" applyFont="1" applyFill="1" applyBorder="1" applyAlignment="1">
      <alignment horizontal="left" wrapText="1"/>
    </xf>
    <xf numFmtId="165" fontId="16" fillId="0" borderId="0" xfId="39" applyNumberFormat="1" applyFont="1" applyBorder="1" applyAlignment="1">
      <alignment horizontal="left" wrapText="1"/>
    </xf>
    <xf numFmtId="44" fontId="6" fillId="10" borderId="63" xfId="39" applyFont="1" applyFill="1" applyBorder="1" applyAlignment="1">
      <alignment horizontal="center" vertical="center" textRotation="90" wrapText="1"/>
    </xf>
    <xf numFmtId="0" fontId="1" fillId="10" borderId="64" xfId="0" applyFont="1" applyFill="1" applyBorder="1" applyAlignment="1">
      <alignment horizontal="center" vertical="center" textRotation="90" wrapText="1"/>
    </xf>
    <xf numFmtId="0" fontId="1" fillId="10" borderId="65" xfId="0" applyFont="1" applyFill="1" applyBorder="1" applyAlignment="1">
      <alignment horizontal="center" vertical="center" textRotation="90" wrapText="1"/>
    </xf>
    <xf numFmtId="9" fontId="6" fillId="0" borderId="61" xfId="51" applyFont="1" applyBorder="1" applyAlignment="1">
      <alignment horizontal="center" vertical="center" textRotation="90" wrapText="1"/>
    </xf>
    <xf numFmtId="9" fontId="6" fillId="0" borderId="14" xfId="51" applyFont="1" applyBorder="1" applyAlignment="1">
      <alignment horizontal="center" vertical="center" textRotation="90" wrapText="1"/>
    </xf>
    <xf numFmtId="9" fontId="6" fillId="0" borderId="37" xfId="51" applyFont="1" applyBorder="1" applyAlignment="1">
      <alignment horizontal="center" vertical="center" wrapText="1" readingOrder="1"/>
    </xf>
    <xf numFmtId="9" fontId="6" fillId="0" borderId="46" xfId="51" applyFont="1" applyBorder="1" applyAlignment="1">
      <alignment horizontal="center" vertical="center" wrapText="1" readingOrder="1"/>
    </xf>
    <xf numFmtId="44" fontId="10" fillId="33" borderId="60" xfId="39" applyFont="1" applyFill="1" applyBorder="1" applyAlignment="1">
      <alignment horizontal="center" vertical="center" textRotation="90" wrapText="1"/>
    </xf>
    <xf numFmtId="44" fontId="10" fillId="33" borderId="61" xfId="39" applyFont="1" applyFill="1" applyBorder="1" applyAlignment="1">
      <alignment horizontal="center" vertical="center" textRotation="90" wrapText="1"/>
    </xf>
    <xf numFmtId="44" fontId="10" fillId="33" borderId="62" xfId="39" applyFont="1" applyFill="1" applyBorder="1" applyAlignment="1">
      <alignment horizontal="center" vertical="center" textRotation="90" wrapText="1"/>
    </xf>
    <xf numFmtId="44" fontId="10" fillId="38" borderId="71" xfId="39" applyFont="1" applyFill="1" applyBorder="1" applyAlignment="1">
      <alignment horizontal="center" vertical="center" textRotation="90" wrapText="1"/>
    </xf>
    <xf numFmtId="44" fontId="10" fillId="38" borderId="72" xfId="39" applyFont="1" applyFill="1" applyBorder="1" applyAlignment="1">
      <alignment horizontal="center" vertical="center" textRotation="90" wrapText="1"/>
    </xf>
    <xf numFmtId="44" fontId="10" fillId="38" borderId="73" xfId="39" applyFont="1" applyFill="1" applyBorder="1" applyAlignment="1">
      <alignment horizontal="center" vertical="center" textRotation="90" wrapText="1"/>
    </xf>
    <xf numFmtId="44" fontId="10" fillId="0" borderId="74" xfId="39" applyFont="1" applyFill="1" applyBorder="1" applyAlignment="1">
      <alignment horizontal="center" vertical="center" wrapText="1"/>
    </xf>
    <xf numFmtId="44" fontId="10" fillId="0" borderId="40" xfId="39" applyFont="1" applyFill="1" applyBorder="1" applyAlignment="1">
      <alignment horizontal="center" vertical="center" wrapText="1"/>
    </xf>
    <xf numFmtId="44" fontId="10" fillId="0" borderId="75" xfId="39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35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9" fontId="6" fillId="0" borderId="64" xfId="51" applyFont="1" applyBorder="1" applyAlignment="1">
      <alignment horizontal="center" vertical="center" textRotation="90" wrapText="1"/>
    </xf>
    <xf numFmtId="9" fontId="6" fillId="0" borderId="23" xfId="51" applyFont="1" applyBorder="1" applyAlignment="1">
      <alignment horizontal="center" vertical="center" textRotation="90" wrapText="1"/>
    </xf>
    <xf numFmtId="44" fontId="6" fillId="41" borderId="76" xfId="39" applyFont="1" applyFill="1" applyBorder="1" applyAlignment="1">
      <alignment horizontal="center" wrapText="1"/>
    </xf>
    <xf numFmtId="44" fontId="6" fillId="41" borderId="77" xfId="39" applyFont="1" applyFill="1" applyBorder="1" applyAlignment="1">
      <alignment horizontal="center" wrapText="1"/>
    </xf>
    <xf numFmtId="44" fontId="7" fillId="0" borderId="78" xfId="39" applyFont="1" applyBorder="1" applyAlignment="1">
      <alignment horizontal="center" vertical="center" wrapText="1"/>
    </xf>
    <xf numFmtId="44" fontId="7" fillId="0" borderId="59" xfId="39" applyFont="1" applyBorder="1" applyAlignment="1">
      <alignment horizontal="center" vertical="center" wrapText="1"/>
    </xf>
    <xf numFmtId="44" fontId="7" fillId="0" borderId="79" xfId="39" applyFont="1" applyBorder="1" applyAlignment="1">
      <alignment horizontal="center" vertical="center" wrapText="1"/>
    </xf>
    <xf numFmtId="44" fontId="6" fillId="3" borderId="74" xfId="39" applyFont="1" applyFill="1" applyBorder="1" applyAlignment="1">
      <alignment horizontal="center" vertical="center" textRotation="90" wrapText="1"/>
    </xf>
    <xf numFmtId="44" fontId="6" fillId="3" borderId="40" xfId="39" applyFont="1" applyFill="1" applyBorder="1" applyAlignment="1">
      <alignment horizontal="center" vertical="center" textRotation="90" wrapText="1"/>
    </xf>
    <xf numFmtId="44" fontId="6" fillId="3" borderId="75" xfId="39" applyFont="1" applyFill="1" applyBorder="1" applyAlignment="1">
      <alignment horizontal="center" vertical="center" textRotation="90" wrapText="1"/>
    </xf>
    <xf numFmtId="44" fontId="6" fillId="34" borderId="74" xfId="39" applyFont="1" applyFill="1" applyBorder="1" applyAlignment="1">
      <alignment horizontal="center" vertical="center" textRotation="90" wrapText="1"/>
    </xf>
    <xf numFmtId="0" fontId="1" fillId="34" borderId="40" xfId="0" applyFont="1" applyFill="1" applyBorder="1" applyAlignment="1">
      <alignment horizontal="center" vertical="center" textRotation="90" wrapText="1"/>
    </xf>
    <xf numFmtId="0" fontId="1" fillId="34" borderId="75" xfId="0" applyFont="1" applyFill="1" applyBorder="1" applyAlignment="1">
      <alignment horizontal="center" vertical="center" textRotation="90" wrapText="1"/>
    </xf>
    <xf numFmtId="44" fontId="10" fillId="36" borderId="63" xfId="39" applyFont="1" applyFill="1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44" fontId="10" fillId="37" borderId="74" xfId="39" applyFont="1" applyFill="1" applyBorder="1" applyAlignment="1">
      <alignment horizontal="center" vertical="center" textRotation="90" wrapText="1"/>
    </xf>
    <xf numFmtId="44" fontId="10" fillId="37" borderId="40" xfId="39" applyFont="1" applyFill="1" applyBorder="1" applyAlignment="1">
      <alignment horizontal="center" vertical="center" textRotation="90" wrapText="1"/>
    </xf>
    <xf numFmtId="44" fontId="10" fillId="37" borderId="75" xfId="39" applyFont="1" applyFill="1" applyBorder="1" applyAlignment="1">
      <alignment horizontal="center" vertical="center" textRotation="90" wrapText="1"/>
    </xf>
    <xf numFmtId="44" fontId="10" fillId="38" borderId="60" xfId="39" applyFont="1" applyFill="1" applyBorder="1" applyAlignment="1">
      <alignment horizontal="center" vertical="center" textRotation="90" wrapText="1"/>
    </xf>
    <xf numFmtId="0" fontId="0" fillId="38" borderId="61" xfId="0" applyFill="1" applyBorder="1" applyAlignment="1">
      <alignment horizontal="center" vertical="center" textRotation="90" wrapText="1"/>
    </xf>
    <xf numFmtId="0" fontId="0" fillId="38" borderId="62" xfId="0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165" fontId="14" fillId="0" borderId="0" xfId="39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4" fontId="6" fillId="0" borderId="74" xfId="39" applyFont="1" applyBorder="1" applyAlignment="1">
      <alignment horizontal="center" vertical="center" textRotation="90" wrapText="1"/>
    </xf>
    <xf numFmtId="44" fontId="6" fillId="0" borderId="40" xfId="39" applyFont="1" applyBorder="1" applyAlignment="1">
      <alignment horizontal="center" vertical="center" textRotation="90" wrapText="1"/>
    </xf>
    <xf numFmtId="44" fontId="6" fillId="0" borderId="75" xfId="39" applyFont="1" applyBorder="1" applyAlignment="1">
      <alignment horizontal="center" vertical="center" textRotation="90" wrapText="1"/>
    </xf>
    <xf numFmtId="44" fontId="6" fillId="37" borderId="68" xfId="39" applyFont="1" applyFill="1" applyBorder="1" applyAlignment="1">
      <alignment horizontal="left" vertical="center" textRotation="90" wrapText="1"/>
    </xf>
    <xf numFmtId="0" fontId="1" fillId="0" borderId="69" xfId="0" applyFont="1" applyBorder="1" applyAlignment="1">
      <alignment horizontal="left" vertical="center" textRotation="90" wrapText="1"/>
    </xf>
    <xf numFmtId="0" fontId="1" fillId="0" borderId="70" xfId="0" applyFont="1" applyBorder="1" applyAlignment="1">
      <alignment horizontal="left" vertical="center" textRotation="90" wrapText="1"/>
    </xf>
    <xf numFmtId="44" fontId="10" fillId="38" borderId="68" xfId="39" applyFont="1" applyFill="1" applyBorder="1" applyAlignment="1">
      <alignment horizontal="center" vertical="center" textRotation="90" wrapText="1"/>
    </xf>
    <xf numFmtId="0" fontId="0" fillId="38" borderId="69" xfId="0" applyFill="1" applyBorder="1" applyAlignment="1">
      <alignment horizontal="center" vertical="center" textRotation="90" wrapText="1"/>
    </xf>
    <xf numFmtId="0" fontId="0" fillId="38" borderId="70" xfId="0" applyFill="1" applyBorder="1" applyAlignment="1">
      <alignment horizontal="center" vertical="center" textRotation="90" wrapText="1"/>
    </xf>
    <xf numFmtId="44" fontId="10" fillId="37" borderId="71" xfId="39" applyFont="1" applyFill="1" applyBorder="1" applyAlignment="1">
      <alignment horizontal="center" vertical="center" textRotation="90" wrapText="1"/>
    </xf>
    <xf numFmtId="44" fontId="10" fillId="37" borderId="72" xfId="39" applyFont="1" applyFill="1" applyBorder="1" applyAlignment="1">
      <alignment horizontal="center" vertical="center" textRotation="90" wrapText="1"/>
    </xf>
    <xf numFmtId="44" fontId="10" fillId="37" borderId="73" xfId="39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left" wrapText="1"/>
    </xf>
    <xf numFmtId="44" fontId="10" fillId="36" borderId="80" xfId="39" applyFont="1" applyFill="1" applyBorder="1" applyAlignment="1">
      <alignment horizontal="center" vertical="center" textRotation="90" wrapText="1"/>
    </xf>
    <xf numFmtId="0" fontId="0" fillId="0" borderId="81" xfId="0" applyBorder="1" applyAlignment="1">
      <alignment horizontal="center" vertical="center" textRotation="90" wrapText="1"/>
    </xf>
    <xf numFmtId="0" fontId="0" fillId="0" borderId="82" xfId="0" applyBorder="1" applyAlignment="1">
      <alignment horizontal="center" vertical="center" textRotation="90" wrapText="1"/>
    </xf>
    <xf numFmtId="9" fontId="6" fillId="0" borderId="40" xfId="51" applyFont="1" applyBorder="1" applyAlignment="1">
      <alignment horizontal="center" vertical="center" textRotation="90" wrapText="1"/>
    </xf>
    <xf numFmtId="9" fontId="6" fillId="0" borderId="12" xfId="51" applyFont="1" applyBorder="1" applyAlignment="1">
      <alignment horizontal="center" vertical="center" textRotation="90" wrapText="1"/>
    </xf>
    <xf numFmtId="44" fontId="7" fillId="0" borderId="78" xfId="39" applyFont="1" applyFill="1" applyBorder="1" applyAlignment="1">
      <alignment horizontal="center" vertical="center" textRotation="90" wrapText="1"/>
    </xf>
    <xf numFmtId="0" fontId="8" fillId="0" borderId="59" xfId="0" applyFont="1" applyFill="1" applyBorder="1" applyAlignment="1">
      <alignment horizontal="center" vertical="center" textRotation="90" wrapText="1"/>
    </xf>
    <xf numFmtId="0" fontId="8" fillId="0" borderId="79" xfId="0" applyFont="1" applyFill="1" applyBorder="1" applyAlignment="1">
      <alignment horizontal="center" vertical="center" textRotation="90" wrapText="1"/>
    </xf>
    <xf numFmtId="44" fontId="7" fillId="36" borderId="68" xfId="39" applyFont="1" applyFill="1" applyBorder="1" applyAlignment="1">
      <alignment horizontal="center" vertical="center" textRotation="90" wrapText="1"/>
    </xf>
    <xf numFmtId="0" fontId="8" fillId="0" borderId="69" xfId="0" applyFont="1" applyBorder="1" applyAlignment="1">
      <alignment horizontal="center" vertical="center" textRotation="90" wrapText="1"/>
    </xf>
    <xf numFmtId="0" fontId="8" fillId="0" borderId="70" xfId="0" applyFont="1" applyBorder="1" applyAlignment="1">
      <alignment horizontal="center" vertical="center" textRotation="90" wrapText="1"/>
    </xf>
    <xf numFmtId="44" fontId="6" fillId="41" borderId="83" xfId="39" applyFont="1" applyFill="1" applyBorder="1" applyAlignment="1">
      <alignment horizontal="center" wrapText="1"/>
    </xf>
    <xf numFmtId="44" fontId="6" fillId="34" borderId="68" xfId="39" applyFont="1" applyFill="1" applyBorder="1" applyAlignment="1">
      <alignment horizontal="center" vertical="center" textRotation="90" wrapText="1"/>
    </xf>
    <xf numFmtId="0" fontId="1" fillId="34" borderId="69" xfId="0" applyFont="1" applyFill="1" applyBorder="1" applyAlignment="1">
      <alignment horizontal="center" vertical="center" textRotation="90" wrapText="1"/>
    </xf>
    <xf numFmtId="0" fontId="1" fillId="34" borderId="70" xfId="0" applyFont="1" applyFill="1" applyBorder="1" applyAlignment="1">
      <alignment horizontal="center" vertical="center" textRotation="90" wrapText="1"/>
    </xf>
    <xf numFmtId="165" fontId="12" fillId="0" borderId="0" xfId="39" applyNumberFormat="1" applyFont="1" applyBorder="1" applyAlignment="1">
      <alignment/>
    </xf>
    <xf numFmtId="0" fontId="9" fillId="0" borderId="0" xfId="0" applyFont="1" applyBorder="1" applyAlignment="1">
      <alignment/>
    </xf>
    <xf numFmtId="0" fontId="15" fillId="34" borderId="0" xfId="0" applyFont="1" applyFill="1" applyBorder="1" applyAlignment="1">
      <alignment horizontal="left" wrapText="1"/>
    </xf>
    <xf numFmtId="44" fontId="7" fillId="36" borderId="74" xfId="39" applyFont="1" applyFill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75" xfId="0" applyFont="1" applyBorder="1" applyAlignment="1">
      <alignment horizontal="center" vertical="center" textRotation="90" wrapText="1"/>
    </xf>
    <xf numFmtId="44" fontId="10" fillId="0" borderId="66" xfId="39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44" fontId="6" fillId="3" borderId="78" xfId="39" applyFont="1" applyFill="1" applyBorder="1" applyAlignment="1">
      <alignment horizontal="center" vertical="center" textRotation="90" wrapText="1"/>
    </xf>
    <xf numFmtId="44" fontId="6" fillId="3" borderId="59" xfId="39" applyFont="1" applyFill="1" applyBorder="1" applyAlignment="1">
      <alignment horizontal="center" vertical="center" textRotation="90" wrapText="1"/>
    </xf>
    <xf numFmtId="44" fontId="6" fillId="3" borderId="79" xfId="39" applyFont="1" applyFill="1" applyBorder="1" applyAlignment="1">
      <alignment horizontal="center" vertical="center" textRotation="90" wrapText="1"/>
    </xf>
    <xf numFmtId="44" fontId="10" fillId="34" borderId="39" xfId="39" applyFont="1" applyFill="1" applyBorder="1" applyAlignment="1">
      <alignment horizontal="center" vertical="center" textRotation="90" wrapText="1"/>
    </xf>
    <xf numFmtId="44" fontId="10" fillId="34" borderId="61" xfId="39" applyFont="1" applyFill="1" applyBorder="1" applyAlignment="1">
      <alignment horizontal="center" vertical="center" textRotation="90" wrapText="1"/>
    </xf>
    <xf numFmtId="44" fontId="10" fillId="34" borderId="62" xfId="39" applyFont="1" applyFill="1" applyBorder="1" applyAlignment="1">
      <alignment horizontal="center" vertical="center" textRotation="90" wrapText="1"/>
    </xf>
    <xf numFmtId="44" fontId="10" fillId="0" borderId="42" xfId="39" applyFont="1" applyFill="1" applyBorder="1" applyAlignment="1">
      <alignment horizontal="center" vertical="center" wrapText="1"/>
    </xf>
    <xf numFmtId="44" fontId="6" fillId="0" borderId="42" xfId="39" applyFont="1" applyBorder="1" applyAlignment="1">
      <alignment horizontal="center" vertical="center" textRotation="90" wrapText="1"/>
    </xf>
    <xf numFmtId="44" fontId="7" fillId="0" borderId="84" xfId="39" applyFont="1" applyBorder="1" applyAlignment="1">
      <alignment horizontal="center" vertical="center" wrapText="1"/>
    </xf>
    <xf numFmtId="44" fontId="7" fillId="0" borderId="64" xfId="39" applyFont="1" applyBorder="1" applyAlignment="1">
      <alignment horizontal="center" vertical="center" wrapText="1"/>
    </xf>
    <xf numFmtId="44" fontId="7" fillId="0" borderId="65" xfId="39" applyFont="1" applyBorder="1" applyAlignment="1">
      <alignment horizontal="center" vertical="center" wrapText="1"/>
    </xf>
    <xf numFmtId="9" fontId="6" fillId="0" borderId="35" xfId="51" applyFont="1" applyBorder="1" applyAlignment="1">
      <alignment horizontal="center" vertical="center" wrapText="1" readingOrder="1"/>
    </xf>
    <xf numFmtId="44" fontId="10" fillId="38" borderId="74" xfId="39" applyFont="1" applyFill="1" applyBorder="1" applyAlignment="1">
      <alignment horizontal="center" vertical="center" textRotation="90" wrapText="1"/>
    </xf>
    <xf numFmtId="0" fontId="0" fillId="38" borderId="40" xfId="0" applyFill="1" applyBorder="1" applyAlignment="1">
      <alignment horizontal="center" vertical="center" textRotation="90" wrapText="1"/>
    </xf>
    <xf numFmtId="0" fontId="0" fillId="38" borderId="75" xfId="0" applyFill="1" applyBorder="1" applyAlignment="1">
      <alignment horizontal="center" vertical="center" textRotation="90" wrapText="1"/>
    </xf>
    <xf numFmtId="0" fontId="15" fillId="35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44" fontId="10" fillId="35" borderId="60" xfId="39" applyFont="1" applyFill="1" applyBorder="1" applyAlignment="1">
      <alignment horizontal="center" vertical="center" textRotation="90" wrapText="1"/>
    </xf>
    <xf numFmtId="44" fontId="10" fillId="35" borderId="61" xfId="39" applyFont="1" applyFill="1" applyBorder="1" applyAlignment="1">
      <alignment horizontal="center" vertical="center" textRotation="90" wrapText="1"/>
    </xf>
    <xf numFmtId="44" fontId="10" fillId="35" borderId="62" xfId="39" applyFont="1" applyFill="1" applyBorder="1" applyAlignment="1">
      <alignment horizontal="center" vertical="center" textRotation="90" wrapText="1"/>
    </xf>
    <xf numFmtId="44" fontId="7" fillId="0" borderId="74" xfId="39" applyFont="1" applyFill="1" applyBorder="1" applyAlignment="1">
      <alignment horizontal="center" vertical="center" textRotation="90" wrapText="1"/>
    </xf>
    <xf numFmtId="0" fontId="8" fillId="0" borderId="40" xfId="0" applyFont="1" applyFill="1" applyBorder="1" applyAlignment="1">
      <alignment horizontal="center" vertical="center" textRotation="90" wrapText="1"/>
    </xf>
    <xf numFmtId="0" fontId="8" fillId="0" borderId="75" xfId="0" applyFont="1" applyFill="1" applyBorder="1" applyAlignment="1">
      <alignment horizontal="center" vertical="center" textRotation="90" wrapText="1"/>
    </xf>
    <xf numFmtId="44" fontId="10" fillId="0" borderId="74" xfId="39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75" xfId="0" applyBorder="1" applyAlignment="1">
      <alignment horizontal="center" vertical="center" textRotation="90" wrapText="1"/>
    </xf>
    <xf numFmtId="165" fontId="9" fillId="0" borderId="0" xfId="39" applyNumberFormat="1" applyFont="1" applyBorder="1" applyAlignment="1">
      <alignment horizontal="left" wrapText="1"/>
    </xf>
    <xf numFmtId="0" fontId="9" fillId="0" borderId="0" xfId="0" applyFont="1" applyAlignment="1">
      <alignment horizontal="left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rocent 2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3"/>
  <sheetViews>
    <sheetView tabSelected="1" view="pageBreakPreview" zoomScale="37" zoomScaleNormal="39" zoomScaleSheetLayoutView="37" zoomScalePageLayoutView="0" workbookViewId="0" topLeftCell="A1">
      <selection activeCell="R17" sqref="R17"/>
    </sheetView>
  </sheetViews>
  <sheetFormatPr defaultColWidth="9.125" defaultRowHeight="12.75"/>
  <cols>
    <col min="1" max="1" width="14.625" style="3" customWidth="1"/>
    <col min="2" max="2" width="39.375" style="2" customWidth="1"/>
    <col min="3" max="3" width="12.75390625" style="2" customWidth="1"/>
    <col min="4" max="4" width="38.50390625" style="2" customWidth="1"/>
    <col min="5" max="5" width="8.25390625" style="8" customWidth="1"/>
    <col min="6" max="6" width="9.75390625" style="8" customWidth="1"/>
    <col min="7" max="7" width="9.375" style="8" customWidth="1"/>
    <col min="8" max="8" width="7.50390625" style="1" customWidth="1"/>
    <col min="9" max="9" width="8.50390625" style="1" customWidth="1"/>
    <col min="10" max="10" width="36.75390625" style="1" customWidth="1"/>
    <col min="11" max="11" width="21.75390625" style="1" customWidth="1"/>
    <col min="12" max="12" width="17.75390625" style="1" customWidth="1"/>
    <col min="13" max="13" width="12.625" style="1" customWidth="1"/>
    <col min="14" max="14" width="15.375" style="1" customWidth="1"/>
    <col min="15" max="15" width="17.375" style="1" customWidth="1"/>
    <col min="16" max="16" width="19.875" style="1" customWidth="1"/>
    <col min="17" max="17" width="10.375" style="1" customWidth="1"/>
    <col min="18" max="18" width="19.00390625" style="1" customWidth="1"/>
    <col min="19" max="16384" width="9.125" style="1" customWidth="1"/>
  </cols>
  <sheetData>
    <row r="1" spans="1:18" s="7" customFormat="1" ht="35.25" customHeight="1">
      <c r="A1" s="265" t="s">
        <v>13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6"/>
      <c r="P1" s="266"/>
      <c r="Q1" s="266"/>
      <c r="R1" s="266"/>
    </row>
    <row r="2" spans="1:18" s="7" customFormat="1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</row>
    <row r="3" spans="1:18" s="7" customFormat="1" ht="35.25" customHeight="1">
      <c r="A3" s="285" t="s">
        <v>161</v>
      </c>
      <c r="B3" s="285"/>
      <c r="C3" s="285"/>
      <c r="D3" s="285"/>
      <c r="E3" s="285"/>
      <c r="F3" s="285"/>
      <c r="G3" s="285"/>
      <c r="H3" s="285"/>
      <c r="I3" s="286"/>
      <c r="J3" s="286"/>
      <c r="K3" s="286"/>
      <c r="L3" s="286"/>
      <c r="M3" s="286"/>
      <c r="N3" s="286"/>
      <c r="O3" s="12"/>
      <c r="P3" s="12"/>
      <c r="Q3" s="12"/>
      <c r="R3" s="12"/>
    </row>
    <row r="4" spans="1:18" s="7" customFormat="1" ht="49.5" customHeight="1">
      <c r="A4" s="267" t="s">
        <v>90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0"/>
      <c r="P4" s="20"/>
      <c r="Q4" s="20"/>
      <c r="R4" s="20"/>
    </row>
    <row r="5" spans="1:18" s="7" customFormat="1" ht="48.75" customHeight="1">
      <c r="A5" s="17" t="s">
        <v>10</v>
      </c>
      <c r="B5" s="17"/>
      <c r="C5" s="13"/>
      <c r="D5" s="14">
        <v>2500000</v>
      </c>
      <c r="E5" s="268"/>
      <c r="F5" s="268"/>
      <c r="G5" s="268"/>
      <c r="H5" s="15"/>
      <c r="I5" s="15"/>
      <c r="J5" s="287" t="s">
        <v>72</v>
      </c>
      <c r="K5" s="288"/>
      <c r="L5" s="288"/>
      <c r="M5" s="288"/>
      <c r="N5" s="288"/>
      <c r="O5" s="288"/>
      <c r="P5" s="288"/>
      <c r="Q5" s="288"/>
      <c r="R5" s="288"/>
    </row>
    <row r="6" spans="1:18" s="7" customFormat="1" ht="45" customHeight="1">
      <c r="A6" s="313" t="s">
        <v>55</v>
      </c>
      <c r="B6" s="314"/>
      <c r="C6" s="315">
        <v>462850</v>
      </c>
      <c r="D6" s="316"/>
      <c r="E6" s="23"/>
      <c r="F6" s="23"/>
      <c r="G6" s="25"/>
      <c r="H6" s="25"/>
      <c r="I6" s="25"/>
      <c r="J6" s="289" t="s">
        <v>45</v>
      </c>
      <c r="K6" s="289"/>
      <c r="L6" s="289"/>
      <c r="M6" s="289"/>
      <c r="N6" s="290"/>
      <c r="O6" s="25"/>
      <c r="P6" s="25"/>
      <c r="Q6" s="25"/>
      <c r="R6" s="25"/>
    </row>
    <row r="7" spans="1:12" s="5" customFormat="1" ht="10.5" customHeight="1" thickBot="1">
      <c r="A7" s="313"/>
      <c r="B7" s="314"/>
      <c r="C7" s="315"/>
      <c r="D7" s="316"/>
      <c r="E7" s="10"/>
      <c r="F7" s="10"/>
      <c r="G7" s="10"/>
      <c r="H7" s="4"/>
      <c r="I7" s="4"/>
      <c r="J7" s="4"/>
      <c r="K7" s="4"/>
      <c r="L7" s="4"/>
    </row>
    <row r="8" spans="1:18" s="5" customFormat="1" ht="42.75" customHeight="1" thickBot="1">
      <c r="A8" s="276" t="s">
        <v>4</v>
      </c>
      <c r="B8" s="282" t="s">
        <v>2</v>
      </c>
      <c r="C8" s="317" t="s">
        <v>3</v>
      </c>
      <c r="D8" s="295" t="s">
        <v>1</v>
      </c>
      <c r="E8" s="320" t="s">
        <v>37</v>
      </c>
      <c r="F8" s="293" t="s">
        <v>7</v>
      </c>
      <c r="G8" s="294"/>
      <c r="H8" s="253" t="s">
        <v>42</v>
      </c>
      <c r="I8" s="256" t="s">
        <v>5</v>
      </c>
      <c r="J8" s="259" t="s">
        <v>56</v>
      </c>
      <c r="K8" s="262" t="s">
        <v>38</v>
      </c>
      <c r="L8" s="310" t="s">
        <v>39</v>
      </c>
      <c r="M8" s="307" t="s">
        <v>151</v>
      </c>
      <c r="N8" s="279" t="s">
        <v>77</v>
      </c>
      <c r="O8" s="298" t="s">
        <v>46</v>
      </c>
      <c r="P8" s="301" t="s">
        <v>47</v>
      </c>
      <c r="Q8" s="304" t="s">
        <v>36</v>
      </c>
      <c r="R8" s="269" t="s">
        <v>48</v>
      </c>
    </row>
    <row r="9" spans="1:18" s="5" customFormat="1" ht="81.75" customHeight="1">
      <c r="A9" s="277"/>
      <c r="B9" s="283"/>
      <c r="C9" s="318"/>
      <c r="D9" s="296"/>
      <c r="E9" s="321"/>
      <c r="F9" s="272" t="s">
        <v>24</v>
      </c>
      <c r="G9" s="291" t="s">
        <v>25</v>
      </c>
      <c r="H9" s="254"/>
      <c r="I9" s="257"/>
      <c r="J9" s="260"/>
      <c r="K9" s="263"/>
      <c r="L9" s="311"/>
      <c r="M9" s="308"/>
      <c r="N9" s="280"/>
      <c r="O9" s="299"/>
      <c r="P9" s="302"/>
      <c r="Q9" s="305"/>
      <c r="R9" s="270"/>
    </row>
    <row r="10" spans="1:18" s="6" customFormat="1" ht="85.5" customHeight="1">
      <c r="A10" s="277"/>
      <c r="B10" s="283"/>
      <c r="C10" s="318"/>
      <c r="D10" s="296"/>
      <c r="E10" s="321"/>
      <c r="F10" s="273"/>
      <c r="G10" s="292"/>
      <c r="H10" s="254"/>
      <c r="I10" s="257"/>
      <c r="J10" s="260"/>
      <c r="K10" s="263"/>
      <c r="L10" s="311"/>
      <c r="M10" s="308"/>
      <c r="N10" s="280"/>
      <c r="O10" s="299"/>
      <c r="P10" s="302"/>
      <c r="Q10" s="305"/>
      <c r="R10" s="270"/>
    </row>
    <row r="11" spans="1:18" s="6" customFormat="1" ht="81" customHeight="1" thickBot="1">
      <c r="A11" s="278"/>
      <c r="B11" s="284"/>
      <c r="C11" s="319"/>
      <c r="D11" s="297"/>
      <c r="E11" s="322"/>
      <c r="F11" s="274" t="s">
        <v>79</v>
      </c>
      <c r="G11" s="275"/>
      <c r="H11" s="255"/>
      <c r="I11" s="258"/>
      <c r="J11" s="261"/>
      <c r="K11" s="264"/>
      <c r="L11" s="312"/>
      <c r="M11" s="309"/>
      <c r="N11" s="281"/>
      <c r="O11" s="300"/>
      <c r="P11" s="303"/>
      <c r="Q11" s="306"/>
      <c r="R11" s="271"/>
    </row>
    <row r="12" spans="1:18" s="9" customFormat="1" ht="98.25" customHeight="1" thickTop="1">
      <c r="A12" s="179" t="s">
        <v>82</v>
      </c>
      <c r="B12" s="220" t="s">
        <v>53</v>
      </c>
      <c r="C12" s="227" t="s">
        <v>11</v>
      </c>
      <c r="D12" s="216" t="s">
        <v>89</v>
      </c>
      <c r="E12" s="37" t="s">
        <v>8</v>
      </c>
      <c r="F12" s="189">
        <v>43118</v>
      </c>
      <c r="G12" s="190">
        <v>43456</v>
      </c>
      <c r="H12" s="68" t="s">
        <v>18</v>
      </c>
      <c r="I12" s="69">
        <v>76.29</v>
      </c>
      <c r="J12" s="180"/>
      <c r="K12" s="65">
        <v>735000</v>
      </c>
      <c r="L12" s="73">
        <v>460000</v>
      </c>
      <c r="M12" s="183">
        <v>0</v>
      </c>
      <c r="N12" s="184">
        <v>0</v>
      </c>
      <c r="O12" s="76">
        <f>SUM(L12+N12)</f>
        <v>460000</v>
      </c>
      <c r="P12" s="32">
        <f>SUM(O12)</f>
        <v>460000</v>
      </c>
      <c r="Q12" s="39">
        <f aca="true" t="shared" si="0" ref="Q12:Q18">(P12)/K12</f>
        <v>0.6258503401360545</v>
      </c>
      <c r="R12" s="54">
        <v>0</v>
      </c>
    </row>
    <row r="13" spans="1:18" s="9" customFormat="1" ht="81" customHeight="1">
      <c r="A13" s="179" t="s">
        <v>80</v>
      </c>
      <c r="B13" s="235" t="s">
        <v>81</v>
      </c>
      <c r="C13" s="236" t="s">
        <v>153</v>
      </c>
      <c r="D13" s="237" t="s">
        <v>88</v>
      </c>
      <c r="E13" s="238" t="s">
        <v>8</v>
      </c>
      <c r="F13" s="189">
        <v>43391</v>
      </c>
      <c r="G13" s="190">
        <v>43393</v>
      </c>
      <c r="H13" s="239" t="s">
        <v>18</v>
      </c>
      <c r="I13" s="240">
        <v>73</v>
      </c>
      <c r="J13" s="241" t="s">
        <v>160</v>
      </c>
      <c r="K13" s="242">
        <v>1008000</v>
      </c>
      <c r="L13" s="243">
        <v>462800</v>
      </c>
      <c r="M13" s="244">
        <v>0</v>
      </c>
      <c r="N13" s="244">
        <v>0</v>
      </c>
      <c r="O13" s="245">
        <f>SUM(L13+N13)</f>
        <v>462800</v>
      </c>
      <c r="P13" s="246">
        <v>0</v>
      </c>
      <c r="Q13" s="247">
        <f t="shared" si="0"/>
        <v>0</v>
      </c>
      <c r="R13" s="248">
        <v>0</v>
      </c>
    </row>
    <row r="14" spans="1:18" s="9" customFormat="1" ht="64.5" customHeight="1">
      <c r="A14" s="179" t="s">
        <v>83</v>
      </c>
      <c r="B14" s="224" t="s">
        <v>51</v>
      </c>
      <c r="C14" s="228" t="s">
        <v>11</v>
      </c>
      <c r="D14" s="226" t="s">
        <v>52</v>
      </c>
      <c r="E14" s="97" t="s">
        <v>15</v>
      </c>
      <c r="F14" s="193">
        <v>43342</v>
      </c>
      <c r="G14" s="194">
        <v>43343</v>
      </c>
      <c r="H14" s="98" t="s">
        <v>18</v>
      </c>
      <c r="I14" s="82">
        <v>0</v>
      </c>
      <c r="J14" s="181" t="s">
        <v>62</v>
      </c>
      <c r="K14" s="83">
        <v>603000</v>
      </c>
      <c r="L14" s="84"/>
      <c r="M14" s="85"/>
      <c r="N14" s="86">
        <v>0</v>
      </c>
      <c r="O14" s="87">
        <f>SUM(M14+N14)</f>
        <v>0</v>
      </c>
      <c r="P14" s="52">
        <v>0</v>
      </c>
      <c r="Q14" s="95">
        <f t="shared" si="0"/>
        <v>0</v>
      </c>
      <c r="R14" s="55">
        <v>482400</v>
      </c>
    </row>
    <row r="15" spans="1:18" s="9" customFormat="1" ht="64.5" customHeight="1">
      <c r="A15" s="179" t="s">
        <v>84</v>
      </c>
      <c r="B15" s="231" t="s">
        <v>162</v>
      </c>
      <c r="C15" s="229" t="s">
        <v>11</v>
      </c>
      <c r="D15" s="232" t="s">
        <v>19</v>
      </c>
      <c r="E15" s="97" t="s">
        <v>15</v>
      </c>
      <c r="F15" s="193">
        <v>43070</v>
      </c>
      <c r="G15" s="194">
        <v>43093</v>
      </c>
      <c r="H15" s="98" t="s">
        <v>18</v>
      </c>
      <c r="I15" s="82">
        <v>0</v>
      </c>
      <c r="J15" s="181" t="s">
        <v>62</v>
      </c>
      <c r="K15" s="88">
        <v>625000</v>
      </c>
      <c r="L15" s="84"/>
      <c r="M15" s="85"/>
      <c r="N15" s="86">
        <v>0</v>
      </c>
      <c r="O15" s="87">
        <f>SUM(M15+N15)</f>
        <v>0</v>
      </c>
      <c r="P15" s="52">
        <v>0</v>
      </c>
      <c r="Q15" s="95">
        <f t="shared" si="0"/>
        <v>0</v>
      </c>
      <c r="R15" s="56">
        <v>440000</v>
      </c>
    </row>
    <row r="16" spans="1:18" s="9" customFormat="1" ht="64.5" customHeight="1">
      <c r="A16" s="179" t="s">
        <v>85</v>
      </c>
      <c r="B16" s="224" t="s">
        <v>73</v>
      </c>
      <c r="C16" s="228" t="s">
        <v>11</v>
      </c>
      <c r="D16" s="226" t="s">
        <v>9</v>
      </c>
      <c r="E16" s="97" t="s">
        <v>15</v>
      </c>
      <c r="F16" s="193">
        <v>42879</v>
      </c>
      <c r="G16" s="194">
        <v>42881</v>
      </c>
      <c r="H16" s="99" t="s">
        <v>18</v>
      </c>
      <c r="I16" s="82">
        <v>0</v>
      </c>
      <c r="J16" s="181" t="s">
        <v>62</v>
      </c>
      <c r="K16" s="83">
        <v>484000</v>
      </c>
      <c r="L16" s="84"/>
      <c r="M16" s="85"/>
      <c r="N16" s="86">
        <v>0</v>
      </c>
      <c r="O16" s="87">
        <f>SUM(M16+N16)</f>
        <v>0</v>
      </c>
      <c r="P16" s="52">
        <v>0</v>
      </c>
      <c r="Q16" s="95">
        <f t="shared" si="0"/>
        <v>0</v>
      </c>
      <c r="R16" s="55">
        <v>300000</v>
      </c>
    </row>
    <row r="17" spans="1:18" s="9" customFormat="1" ht="64.5" customHeight="1">
      <c r="A17" s="179" t="s">
        <v>86</v>
      </c>
      <c r="B17" s="224" t="s">
        <v>54</v>
      </c>
      <c r="C17" s="228" t="s">
        <v>11</v>
      </c>
      <c r="D17" s="226" t="s">
        <v>21</v>
      </c>
      <c r="E17" s="97" t="s">
        <v>15</v>
      </c>
      <c r="F17" s="195">
        <v>43405</v>
      </c>
      <c r="G17" s="196">
        <v>43407</v>
      </c>
      <c r="H17" s="99" t="s">
        <v>18</v>
      </c>
      <c r="I17" s="82">
        <v>0</v>
      </c>
      <c r="J17" s="181" t="s">
        <v>62</v>
      </c>
      <c r="K17" s="117">
        <v>535800</v>
      </c>
      <c r="L17" s="84"/>
      <c r="M17" s="85"/>
      <c r="N17" s="86">
        <v>0</v>
      </c>
      <c r="O17" s="87">
        <f>SUM(M17+N17)</f>
        <v>0</v>
      </c>
      <c r="P17" s="52">
        <v>0</v>
      </c>
      <c r="Q17" s="95">
        <f t="shared" si="0"/>
        <v>0</v>
      </c>
      <c r="R17" s="55">
        <v>314750</v>
      </c>
    </row>
    <row r="18" spans="1:18" s="9" customFormat="1" ht="64.5" customHeight="1" thickBot="1">
      <c r="A18" s="178" t="s">
        <v>87</v>
      </c>
      <c r="B18" s="231" t="s">
        <v>14</v>
      </c>
      <c r="C18" s="230" t="s">
        <v>11</v>
      </c>
      <c r="D18" s="233" t="s">
        <v>50</v>
      </c>
      <c r="E18" s="100" t="s">
        <v>15</v>
      </c>
      <c r="F18" s="197">
        <v>43334</v>
      </c>
      <c r="G18" s="198">
        <v>43337</v>
      </c>
      <c r="H18" s="101" t="s">
        <v>18</v>
      </c>
      <c r="I18" s="89">
        <v>0</v>
      </c>
      <c r="J18" s="182" t="s">
        <v>62</v>
      </c>
      <c r="K18" s="90">
        <v>625000</v>
      </c>
      <c r="L18" s="91"/>
      <c r="M18" s="92"/>
      <c r="N18" s="93">
        <v>0</v>
      </c>
      <c r="O18" s="94">
        <f>SUM(M18+N18)</f>
        <v>0</v>
      </c>
      <c r="P18" s="53">
        <f>SUM(M18+N18)</f>
        <v>0</v>
      </c>
      <c r="Q18" s="96">
        <f t="shared" si="0"/>
        <v>0</v>
      </c>
      <c r="R18" s="57">
        <v>500000</v>
      </c>
    </row>
    <row r="19" spans="1:18" ht="45.75" customHeight="1" thickBot="1" thickTop="1">
      <c r="A19" s="33" t="s">
        <v>0</v>
      </c>
      <c r="B19" s="62"/>
      <c r="C19" s="61"/>
      <c r="D19" s="31"/>
      <c r="E19" s="42"/>
      <c r="F19" s="49" t="s">
        <v>8</v>
      </c>
      <c r="G19" s="63" t="s">
        <v>8</v>
      </c>
      <c r="H19" s="70">
        <v>0</v>
      </c>
      <c r="I19" s="71">
        <f>SUM(I12:I18)</f>
        <v>149.29000000000002</v>
      </c>
      <c r="J19" s="67"/>
      <c r="K19" s="66">
        <f>SUM(K12:K18)</f>
        <v>4615800</v>
      </c>
      <c r="L19" s="74">
        <f>SUM(L12:L18)</f>
        <v>922800</v>
      </c>
      <c r="M19" s="50"/>
      <c r="N19" s="50">
        <f>SUM(N12:N18)</f>
        <v>0</v>
      </c>
      <c r="O19" s="64">
        <f>SUM(O12:O18)</f>
        <v>922800</v>
      </c>
      <c r="P19" s="81">
        <f>SUM(P12:P18)</f>
        <v>460000</v>
      </c>
      <c r="Q19" s="147" t="s">
        <v>152</v>
      </c>
      <c r="R19" s="77">
        <f>SUM(R12:R18)</f>
        <v>2037150</v>
      </c>
    </row>
    <row r="20" spans="1:10" ht="47.25" customHeight="1">
      <c r="A20" s="27" t="s">
        <v>40</v>
      </c>
      <c r="B20" s="28"/>
      <c r="C20" s="29" t="s">
        <v>57</v>
      </c>
      <c r="D20" s="29"/>
      <c r="E20" s="249">
        <f>SUM(C6-P19)</f>
        <v>2850</v>
      </c>
      <c r="F20" s="249"/>
      <c r="G20" s="249">
        <f>SUM(B5-N19)</f>
        <v>0</v>
      </c>
      <c r="H20" s="250"/>
      <c r="I20" s="251"/>
      <c r="J20" s="252"/>
    </row>
    <row r="22" ht="12.75">
      <c r="A22" s="79"/>
    </row>
    <row r="23" spans="1:6" ht="17.25">
      <c r="A23" s="78"/>
      <c r="B23" s="36" t="s">
        <v>78</v>
      </c>
      <c r="F23" s="1"/>
    </row>
  </sheetData>
  <sheetProtection/>
  <mergeCells count="32">
    <mergeCell ref="A6:B6"/>
    <mergeCell ref="C6:D6"/>
    <mergeCell ref="A7:B7"/>
    <mergeCell ref="C7:D7"/>
    <mergeCell ref="C8:C11"/>
    <mergeCell ref="E8:E11"/>
    <mergeCell ref="J5:R5"/>
    <mergeCell ref="J6:N6"/>
    <mergeCell ref="G9:G10"/>
    <mergeCell ref="F8:G8"/>
    <mergeCell ref="D8:D11"/>
    <mergeCell ref="O8:O11"/>
    <mergeCell ref="P8:P11"/>
    <mergeCell ref="Q8:Q11"/>
    <mergeCell ref="M8:M11"/>
    <mergeCell ref="L8:L11"/>
    <mergeCell ref="A1:R1"/>
    <mergeCell ref="A4:N4"/>
    <mergeCell ref="E5:G5"/>
    <mergeCell ref="R8:R11"/>
    <mergeCell ref="F9:F10"/>
    <mergeCell ref="F11:G11"/>
    <mergeCell ref="A8:A11"/>
    <mergeCell ref="N8:N11"/>
    <mergeCell ref="B8:B11"/>
    <mergeCell ref="A3:N3"/>
    <mergeCell ref="E20:H20"/>
    <mergeCell ref="I20:J20"/>
    <mergeCell ref="H8:H11"/>
    <mergeCell ref="I8:I11"/>
    <mergeCell ref="J8:J11"/>
    <mergeCell ref="K8:K11"/>
  </mergeCells>
  <dataValidations count="1">
    <dataValidation type="whole" allowBlank="1" showInputMessage="1" showErrorMessage="1" promptTitle="Vyplňte v rozmezí 0-30 bodů" errorTitle="Bodové hodnocení není správné" error="Zadejte celé číslo v hodnotě od 0 do 30 bodů" sqref="H19 J19">
      <formula1>0</formula1>
      <formula2>30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4" r:id="rId1"/>
  <headerFooter alignWithMargins="0">
    <oddHeader>&amp;R&amp;14Tabulka č. 1</oddHeader>
    <oddFooter>&amp;L&amp;12Vyhotovila: J.Bauerová,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27"/>
  <sheetViews>
    <sheetView view="pageBreakPreview" zoomScale="37" zoomScaleNormal="39" zoomScaleSheetLayoutView="37" zoomScalePageLayoutView="0" workbookViewId="0" topLeftCell="A7">
      <selection activeCell="A2" sqref="A2:M2"/>
    </sheetView>
  </sheetViews>
  <sheetFormatPr defaultColWidth="9.125" defaultRowHeight="12.75"/>
  <cols>
    <col min="1" max="1" width="14.625" style="3" customWidth="1"/>
    <col min="2" max="2" width="45.625" style="2" customWidth="1"/>
    <col min="3" max="3" width="14.00390625" style="2" customWidth="1"/>
    <col min="4" max="4" width="50.50390625" style="2" customWidth="1"/>
    <col min="5" max="5" width="9.75390625" style="8" customWidth="1"/>
    <col min="6" max="6" width="9.375" style="8" customWidth="1"/>
    <col min="7" max="7" width="7.50390625" style="1" customWidth="1"/>
    <col min="8" max="8" width="8.50390625" style="1" customWidth="1"/>
    <col min="9" max="9" width="28.25390625" style="1" customWidth="1"/>
    <col min="10" max="10" width="19.375" style="1" customWidth="1"/>
    <col min="11" max="11" width="19.50390625" style="1" customWidth="1"/>
    <col min="12" max="12" width="45.375" style="1" customWidth="1"/>
    <col min="13" max="13" width="17.625" style="1" customWidth="1"/>
    <col min="14" max="14" width="21.875" style="1" customWidth="1"/>
    <col min="15" max="15" width="22.625" style="1" customWidth="1"/>
    <col min="16" max="16" width="11.75390625" style="1" customWidth="1"/>
    <col min="17" max="17" width="0.2421875" style="1" customWidth="1"/>
    <col min="18" max="18" width="9.125" style="1" hidden="1" customWidth="1"/>
    <col min="19" max="16384" width="9.125" style="1" customWidth="1"/>
  </cols>
  <sheetData>
    <row r="1" spans="1:18" s="7" customFormat="1" ht="35.25" customHeight="1">
      <c r="A1" s="265" t="s">
        <v>13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/>
      <c r="O1" s="266"/>
      <c r="P1" s="266"/>
      <c r="Q1" s="266"/>
      <c r="R1" s="266"/>
    </row>
    <row r="2" spans="1:18" s="7" customFormat="1" ht="30" customHeight="1">
      <c r="A2" s="285" t="s">
        <v>161</v>
      </c>
      <c r="B2" s="285"/>
      <c r="C2" s="285"/>
      <c r="D2" s="285"/>
      <c r="E2" s="285"/>
      <c r="F2" s="285"/>
      <c r="G2" s="285"/>
      <c r="H2" s="285"/>
      <c r="I2" s="286"/>
      <c r="J2" s="286"/>
      <c r="K2" s="286"/>
      <c r="L2" s="286"/>
      <c r="M2" s="286"/>
      <c r="N2" s="12"/>
      <c r="O2" s="12"/>
      <c r="P2" s="12"/>
      <c r="Q2" s="12"/>
      <c r="R2" s="12"/>
    </row>
    <row r="3" spans="1:18" s="7" customFormat="1" ht="38.25" customHeight="1">
      <c r="A3" s="347" t="s">
        <v>91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26"/>
      <c r="N3" s="21"/>
      <c r="O3" s="21"/>
      <c r="P3" s="21"/>
      <c r="Q3" s="16"/>
      <c r="R3" s="16"/>
    </row>
    <row r="4" spans="1:18" s="7" customFormat="1" ht="39" customHeight="1">
      <c r="A4" s="17" t="s">
        <v>10</v>
      </c>
      <c r="B4" s="17"/>
      <c r="C4" s="13"/>
      <c r="D4" s="14">
        <v>1400000</v>
      </c>
      <c r="E4" s="268"/>
      <c r="F4" s="268"/>
      <c r="G4" s="15"/>
      <c r="H4" s="15"/>
      <c r="I4" s="268" t="s">
        <v>44</v>
      </c>
      <c r="J4" s="268"/>
      <c r="K4" s="268"/>
      <c r="L4" s="268"/>
      <c r="M4" s="268"/>
      <c r="N4" s="268"/>
      <c r="O4" s="268"/>
      <c r="P4" s="268"/>
      <c r="Q4" s="268"/>
      <c r="R4" s="329"/>
    </row>
    <row r="5" spans="1:18" s="7" customFormat="1" ht="27.75" customHeight="1" thickBot="1">
      <c r="A5" s="18"/>
      <c r="B5" s="18"/>
      <c r="C5" s="18"/>
      <c r="D5" s="19"/>
      <c r="E5" s="23"/>
      <c r="F5" s="25"/>
      <c r="G5" s="25"/>
      <c r="H5" s="25"/>
      <c r="I5" s="289" t="s">
        <v>43</v>
      </c>
      <c r="J5" s="289"/>
      <c r="K5" s="290"/>
      <c r="L5" s="290"/>
      <c r="M5" s="25"/>
      <c r="N5" s="25"/>
      <c r="O5" s="25"/>
      <c r="P5" s="25"/>
      <c r="Q5" s="25"/>
      <c r="R5" s="12"/>
    </row>
    <row r="6" spans="1:16" s="5" customFormat="1" ht="42.75" customHeight="1" thickBot="1">
      <c r="A6" s="357" t="s">
        <v>4</v>
      </c>
      <c r="B6" s="360" t="s">
        <v>2</v>
      </c>
      <c r="C6" s="361" t="s">
        <v>3</v>
      </c>
      <c r="D6" s="362" t="s">
        <v>1</v>
      </c>
      <c r="E6" s="293" t="s">
        <v>7</v>
      </c>
      <c r="F6" s="341"/>
      <c r="G6" s="348" t="s">
        <v>42</v>
      </c>
      <c r="H6" s="335" t="s">
        <v>5</v>
      </c>
      <c r="I6" s="338" t="s">
        <v>35</v>
      </c>
      <c r="J6" s="351" t="s">
        <v>38</v>
      </c>
      <c r="K6" s="323" t="s">
        <v>39</v>
      </c>
      <c r="L6" s="326" t="s">
        <v>151</v>
      </c>
      <c r="M6" s="279" t="s">
        <v>77</v>
      </c>
      <c r="N6" s="354" t="s">
        <v>46</v>
      </c>
      <c r="O6" s="342" t="s">
        <v>47</v>
      </c>
      <c r="P6" s="330" t="s">
        <v>36</v>
      </c>
    </row>
    <row r="7" spans="1:16" s="5" customFormat="1" ht="81.75" customHeight="1">
      <c r="A7" s="358"/>
      <c r="B7" s="283"/>
      <c r="C7" s="318"/>
      <c r="D7" s="363"/>
      <c r="E7" s="272" t="s">
        <v>24</v>
      </c>
      <c r="F7" s="333" t="s">
        <v>25</v>
      </c>
      <c r="G7" s="349"/>
      <c r="H7" s="336"/>
      <c r="I7" s="339"/>
      <c r="J7" s="352"/>
      <c r="K7" s="324"/>
      <c r="L7" s="327"/>
      <c r="M7" s="280"/>
      <c r="N7" s="355"/>
      <c r="O7" s="343"/>
      <c r="P7" s="331"/>
    </row>
    <row r="8" spans="1:16" s="6" customFormat="1" ht="85.5" customHeight="1">
      <c r="A8" s="358"/>
      <c r="B8" s="283"/>
      <c r="C8" s="318"/>
      <c r="D8" s="363"/>
      <c r="E8" s="273"/>
      <c r="F8" s="334"/>
      <c r="G8" s="349"/>
      <c r="H8" s="336"/>
      <c r="I8" s="339"/>
      <c r="J8" s="352"/>
      <c r="K8" s="324"/>
      <c r="L8" s="327"/>
      <c r="M8" s="280"/>
      <c r="N8" s="355"/>
      <c r="O8" s="343"/>
      <c r="P8" s="331"/>
    </row>
    <row r="9" spans="1:16" s="6" customFormat="1" ht="33" customHeight="1" thickBot="1">
      <c r="A9" s="359"/>
      <c r="B9" s="284"/>
      <c r="C9" s="319"/>
      <c r="D9" s="364"/>
      <c r="E9" s="274" t="s">
        <v>79</v>
      </c>
      <c r="F9" s="365"/>
      <c r="G9" s="350"/>
      <c r="H9" s="337"/>
      <c r="I9" s="340"/>
      <c r="J9" s="353"/>
      <c r="K9" s="325"/>
      <c r="L9" s="328"/>
      <c r="M9" s="281"/>
      <c r="N9" s="356"/>
      <c r="O9" s="344"/>
      <c r="P9" s="332"/>
    </row>
    <row r="10" spans="1:16" s="9" customFormat="1" ht="64.5" customHeight="1" thickTop="1">
      <c r="A10" s="177" t="s">
        <v>98</v>
      </c>
      <c r="B10" s="185" t="s">
        <v>26</v>
      </c>
      <c r="C10" s="111" t="s">
        <v>11</v>
      </c>
      <c r="D10" s="201" t="s">
        <v>27</v>
      </c>
      <c r="E10" s="189">
        <v>43348</v>
      </c>
      <c r="F10" s="190">
        <v>43350</v>
      </c>
      <c r="G10" s="35" t="s">
        <v>18</v>
      </c>
      <c r="H10" s="30">
        <v>82.71</v>
      </c>
      <c r="I10" s="47"/>
      <c r="J10" s="110">
        <v>191500</v>
      </c>
      <c r="K10" s="138">
        <v>149500</v>
      </c>
      <c r="L10" s="136"/>
      <c r="M10" s="43">
        <v>0</v>
      </c>
      <c r="N10" s="58">
        <f aca="true" t="shared" si="0" ref="N10:N22">SUM(K10+M10)</f>
        <v>149500</v>
      </c>
      <c r="O10" s="60">
        <f aca="true" t="shared" si="1" ref="O10:O19">SUM(N10)</f>
        <v>149500</v>
      </c>
      <c r="P10" s="59">
        <f aca="true" t="shared" si="2" ref="P10:P23">(O10)/J10</f>
        <v>0.7806788511749347</v>
      </c>
    </row>
    <row r="11" spans="1:16" s="9" customFormat="1" ht="64.5" customHeight="1">
      <c r="A11" s="177" t="s">
        <v>102</v>
      </c>
      <c r="B11" s="185" t="s">
        <v>103</v>
      </c>
      <c r="C11" s="111" t="s">
        <v>6</v>
      </c>
      <c r="D11" s="187" t="s">
        <v>104</v>
      </c>
      <c r="E11" s="189">
        <v>43257</v>
      </c>
      <c r="F11" s="190">
        <v>43330</v>
      </c>
      <c r="G11" s="35" t="s">
        <v>18</v>
      </c>
      <c r="H11" s="30">
        <v>76.71</v>
      </c>
      <c r="I11" s="47"/>
      <c r="J11" s="110">
        <v>278000</v>
      </c>
      <c r="K11" s="138">
        <v>132000</v>
      </c>
      <c r="L11" s="137"/>
      <c r="M11" s="43">
        <v>0</v>
      </c>
      <c r="N11" s="58">
        <f t="shared" si="0"/>
        <v>132000</v>
      </c>
      <c r="O11" s="60">
        <f t="shared" si="1"/>
        <v>132000</v>
      </c>
      <c r="P11" s="59">
        <f t="shared" si="2"/>
        <v>0.4748201438848921</v>
      </c>
    </row>
    <row r="12" spans="1:16" s="9" customFormat="1" ht="64.5" customHeight="1">
      <c r="A12" s="177" t="s">
        <v>115</v>
      </c>
      <c r="B12" s="185" t="s">
        <v>61</v>
      </c>
      <c r="C12" s="111" t="s">
        <v>11</v>
      </c>
      <c r="D12" s="187" t="s">
        <v>116</v>
      </c>
      <c r="E12" s="189">
        <v>43249</v>
      </c>
      <c r="F12" s="190">
        <v>42888</v>
      </c>
      <c r="G12" s="35"/>
      <c r="H12" s="30">
        <v>74.86</v>
      </c>
      <c r="I12" s="48"/>
      <c r="J12" s="110">
        <v>532500</v>
      </c>
      <c r="K12" s="138">
        <v>290000</v>
      </c>
      <c r="L12" s="205" t="s">
        <v>121</v>
      </c>
      <c r="M12" s="43">
        <v>-90000</v>
      </c>
      <c r="N12" s="58">
        <f t="shared" si="0"/>
        <v>200000</v>
      </c>
      <c r="O12" s="60">
        <f t="shared" si="1"/>
        <v>200000</v>
      </c>
      <c r="P12" s="59">
        <f t="shared" si="2"/>
        <v>0.3755868544600939</v>
      </c>
    </row>
    <row r="13" spans="1:16" s="9" customFormat="1" ht="64.5" customHeight="1">
      <c r="A13" s="177" t="s">
        <v>110</v>
      </c>
      <c r="B13" s="185" t="s">
        <v>60</v>
      </c>
      <c r="C13" s="111" t="s">
        <v>11</v>
      </c>
      <c r="D13" s="187" t="s">
        <v>111</v>
      </c>
      <c r="E13" s="191">
        <v>43427</v>
      </c>
      <c r="F13" s="192">
        <v>43427</v>
      </c>
      <c r="G13" s="35" t="s">
        <v>18</v>
      </c>
      <c r="H13" s="30">
        <v>71.57</v>
      </c>
      <c r="I13" s="48"/>
      <c r="J13" s="116">
        <v>111000</v>
      </c>
      <c r="K13" s="139">
        <v>55000</v>
      </c>
      <c r="L13" s="206"/>
      <c r="M13" s="43">
        <v>0</v>
      </c>
      <c r="N13" s="58">
        <f t="shared" si="0"/>
        <v>55000</v>
      </c>
      <c r="O13" s="60">
        <f t="shared" si="1"/>
        <v>55000</v>
      </c>
      <c r="P13" s="59">
        <f t="shared" si="2"/>
        <v>0.4954954954954955</v>
      </c>
    </row>
    <row r="14" spans="1:16" s="9" customFormat="1" ht="64.5" customHeight="1">
      <c r="A14" s="177" t="s">
        <v>105</v>
      </c>
      <c r="B14" s="199" t="s">
        <v>20</v>
      </c>
      <c r="C14" s="109" t="s">
        <v>11</v>
      </c>
      <c r="D14" s="201" t="s">
        <v>106</v>
      </c>
      <c r="E14" s="189">
        <v>43349</v>
      </c>
      <c r="F14" s="190">
        <v>43350</v>
      </c>
      <c r="G14" s="35" t="s">
        <v>18</v>
      </c>
      <c r="H14" s="30">
        <v>69</v>
      </c>
      <c r="I14" s="47" t="s">
        <v>18</v>
      </c>
      <c r="J14" s="110">
        <v>412000</v>
      </c>
      <c r="K14" s="138">
        <v>300000</v>
      </c>
      <c r="L14" s="205" t="s">
        <v>123</v>
      </c>
      <c r="M14" s="43">
        <v>-50000</v>
      </c>
      <c r="N14" s="58">
        <f t="shared" si="0"/>
        <v>250000</v>
      </c>
      <c r="O14" s="60">
        <f t="shared" si="1"/>
        <v>250000</v>
      </c>
      <c r="P14" s="59">
        <f t="shared" si="2"/>
        <v>0.6067961165048543</v>
      </c>
    </row>
    <row r="15" spans="1:16" s="9" customFormat="1" ht="64.5" customHeight="1">
      <c r="A15" s="177" t="s">
        <v>95</v>
      </c>
      <c r="B15" s="186" t="s">
        <v>96</v>
      </c>
      <c r="C15" s="112" t="s">
        <v>11</v>
      </c>
      <c r="D15" s="188" t="s">
        <v>97</v>
      </c>
      <c r="E15" s="189">
        <v>43115</v>
      </c>
      <c r="F15" s="190">
        <v>43118</v>
      </c>
      <c r="G15" s="35" t="s">
        <v>18</v>
      </c>
      <c r="H15" s="30">
        <v>67.43</v>
      </c>
      <c r="I15" s="47" t="s">
        <v>18</v>
      </c>
      <c r="J15" s="118">
        <v>210000</v>
      </c>
      <c r="K15" s="140">
        <v>50000</v>
      </c>
      <c r="L15" s="205"/>
      <c r="M15" s="43"/>
      <c r="N15" s="58">
        <f t="shared" si="0"/>
        <v>50000</v>
      </c>
      <c r="O15" s="60">
        <f t="shared" si="1"/>
        <v>50000</v>
      </c>
      <c r="P15" s="59">
        <f t="shared" si="2"/>
        <v>0.23809523809523808</v>
      </c>
    </row>
    <row r="16" spans="1:16" s="9" customFormat="1" ht="64.5" customHeight="1">
      <c r="A16" s="177" t="s">
        <v>112</v>
      </c>
      <c r="B16" s="186" t="s">
        <v>54</v>
      </c>
      <c r="C16" s="112" t="s">
        <v>11</v>
      </c>
      <c r="D16" s="188" t="s">
        <v>113</v>
      </c>
      <c r="E16" s="191">
        <v>43174</v>
      </c>
      <c r="F16" s="192">
        <v>43176</v>
      </c>
      <c r="G16" s="35" t="s">
        <v>18</v>
      </c>
      <c r="H16" s="30">
        <v>66.57</v>
      </c>
      <c r="I16" s="48"/>
      <c r="J16" s="118">
        <v>388800</v>
      </c>
      <c r="K16" s="140">
        <v>291000</v>
      </c>
      <c r="L16" s="205" t="s">
        <v>124</v>
      </c>
      <c r="M16" s="43">
        <v>-40000</v>
      </c>
      <c r="N16" s="58">
        <f t="shared" si="0"/>
        <v>251000</v>
      </c>
      <c r="O16" s="60">
        <f t="shared" si="1"/>
        <v>251000</v>
      </c>
      <c r="P16" s="59">
        <f t="shared" si="2"/>
        <v>0.6455761316872428</v>
      </c>
    </row>
    <row r="17" spans="1:16" s="9" customFormat="1" ht="64.5" customHeight="1">
      <c r="A17" s="177" t="s">
        <v>114</v>
      </c>
      <c r="B17" s="186" t="s">
        <v>54</v>
      </c>
      <c r="C17" s="112" t="s">
        <v>11</v>
      </c>
      <c r="D17" s="188" t="s">
        <v>22</v>
      </c>
      <c r="E17" s="191">
        <v>43237</v>
      </c>
      <c r="F17" s="192">
        <v>43241</v>
      </c>
      <c r="G17" s="35" t="s">
        <v>18</v>
      </c>
      <c r="H17" s="30">
        <v>66.14</v>
      </c>
      <c r="I17" s="48"/>
      <c r="J17" s="118">
        <v>297800</v>
      </c>
      <c r="K17" s="140">
        <v>207500</v>
      </c>
      <c r="L17" s="205" t="s">
        <v>125</v>
      </c>
      <c r="M17" s="43">
        <v>-30000</v>
      </c>
      <c r="N17" s="58">
        <f t="shared" si="0"/>
        <v>177500</v>
      </c>
      <c r="O17" s="60">
        <f t="shared" si="1"/>
        <v>177500</v>
      </c>
      <c r="P17" s="59">
        <f t="shared" si="2"/>
        <v>0.5960376091336468</v>
      </c>
    </row>
    <row r="18" spans="1:16" s="9" customFormat="1" ht="64.5" customHeight="1">
      <c r="A18" s="177" t="s">
        <v>118</v>
      </c>
      <c r="B18" s="186" t="s">
        <v>119</v>
      </c>
      <c r="C18" s="112" t="s">
        <v>6</v>
      </c>
      <c r="D18" s="188" t="s">
        <v>120</v>
      </c>
      <c r="E18" s="191">
        <v>43222</v>
      </c>
      <c r="F18" s="192">
        <v>43373</v>
      </c>
      <c r="G18" s="35" t="s">
        <v>18</v>
      </c>
      <c r="H18" s="30">
        <v>65.14</v>
      </c>
      <c r="I18" s="48"/>
      <c r="J18" s="118">
        <v>171700</v>
      </c>
      <c r="K18" s="140">
        <v>111700</v>
      </c>
      <c r="L18" s="205" t="s">
        <v>126</v>
      </c>
      <c r="M18" s="43">
        <v>-39000</v>
      </c>
      <c r="N18" s="58">
        <f t="shared" si="0"/>
        <v>72700</v>
      </c>
      <c r="O18" s="60">
        <f t="shared" si="1"/>
        <v>72700</v>
      </c>
      <c r="P18" s="59">
        <f t="shared" si="2"/>
        <v>0.42341292952824694</v>
      </c>
    </row>
    <row r="19" spans="1:16" s="9" customFormat="1" ht="64.5" customHeight="1">
      <c r="A19" s="177" t="s">
        <v>107</v>
      </c>
      <c r="B19" s="186" t="s">
        <v>108</v>
      </c>
      <c r="C19" s="112" t="s">
        <v>153</v>
      </c>
      <c r="D19" s="188" t="s">
        <v>109</v>
      </c>
      <c r="E19" s="191">
        <v>43191</v>
      </c>
      <c r="F19" s="192">
        <v>43434</v>
      </c>
      <c r="G19" s="35" t="s">
        <v>18</v>
      </c>
      <c r="H19" s="30">
        <v>65.14</v>
      </c>
      <c r="I19" s="48"/>
      <c r="J19" s="118">
        <v>535000</v>
      </c>
      <c r="K19" s="140">
        <v>230000</v>
      </c>
      <c r="L19" s="207" t="s">
        <v>155</v>
      </c>
      <c r="M19" s="43">
        <v>-167700</v>
      </c>
      <c r="N19" s="58">
        <f t="shared" si="0"/>
        <v>62300</v>
      </c>
      <c r="O19" s="60">
        <f t="shared" si="1"/>
        <v>62300</v>
      </c>
      <c r="P19" s="59">
        <f t="shared" si="2"/>
        <v>0.11644859813084112</v>
      </c>
    </row>
    <row r="20" spans="1:16" s="9" customFormat="1" ht="64.5" customHeight="1">
      <c r="A20" s="177" t="s">
        <v>92</v>
      </c>
      <c r="B20" s="186" t="s">
        <v>58</v>
      </c>
      <c r="C20" s="112" t="s">
        <v>6</v>
      </c>
      <c r="D20" s="188" t="s">
        <v>59</v>
      </c>
      <c r="E20" s="191">
        <v>43273</v>
      </c>
      <c r="F20" s="192">
        <v>43343</v>
      </c>
      <c r="G20" s="35" t="s">
        <v>18</v>
      </c>
      <c r="H20" s="30">
        <v>65</v>
      </c>
      <c r="I20" s="142" t="s">
        <v>127</v>
      </c>
      <c r="J20" s="118">
        <v>497000</v>
      </c>
      <c r="K20" s="140">
        <v>300000</v>
      </c>
      <c r="L20" s="206"/>
      <c r="M20" s="43">
        <v>0</v>
      </c>
      <c r="N20" s="58">
        <f t="shared" si="0"/>
        <v>300000</v>
      </c>
      <c r="O20" s="60">
        <v>0</v>
      </c>
      <c r="P20" s="59">
        <f t="shared" si="2"/>
        <v>0</v>
      </c>
    </row>
    <row r="21" spans="1:16" s="9" customFormat="1" ht="64.5" customHeight="1">
      <c r="A21" s="177" t="s">
        <v>99</v>
      </c>
      <c r="B21" s="186" t="s">
        <v>100</v>
      </c>
      <c r="C21" s="112" t="s">
        <v>17</v>
      </c>
      <c r="D21" s="188" t="s">
        <v>101</v>
      </c>
      <c r="E21" s="191">
        <v>43344</v>
      </c>
      <c r="F21" s="192">
        <v>43434</v>
      </c>
      <c r="G21" s="35" t="s">
        <v>18</v>
      </c>
      <c r="H21" s="30">
        <v>65</v>
      </c>
      <c r="I21" s="142" t="s">
        <v>127</v>
      </c>
      <c r="J21" s="118">
        <v>282540</v>
      </c>
      <c r="K21" s="140">
        <v>211905</v>
      </c>
      <c r="L21" s="208"/>
      <c r="M21" s="43">
        <v>0</v>
      </c>
      <c r="N21" s="58">
        <f t="shared" si="0"/>
        <v>211905</v>
      </c>
      <c r="O21" s="60">
        <v>0</v>
      </c>
      <c r="P21" s="59">
        <f t="shared" si="2"/>
        <v>0</v>
      </c>
    </row>
    <row r="22" spans="1:16" s="9" customFormat="1" ht="64.5" customHeight="1">
      <c r="A22" s="177" t="s">
        <v>93</v>
      </c>
      <c r="B22" s="186" t="s">
        <v>16</v>
      </c>
      <c r="C22" s="112" t="s">
        <v>17</v>
      </c>
      <c r="D22" s="188" t="s">
        <v>94</v>
      </c>
      <c r="E22" s="191">
        <v>43168</v>
      </c>
      <c r="F22" s="192">
        <v>43168</v>
      </c>
      <c r="G22" s="35" t="s">
        <v>15</v>
      </c>
      <c r="H22" s="30">
        <v>59.43</v>
      </c>
      <c r="I22" s="48" t="s">
        <v>122</v>
      </c>
      <c r="J22" s="118">
        <v>107800</v>
      </c>
      <c r="K22" s="140">
        <v>85300</v>
      </c>
      <c r="L22" s="209"/>
      <c r="M22" s="43">
        <v>0</v>
      </c>
      <c r="N22" s="58">
        <f t="shared" si="0"/>
        <v>85300</v>
      </c>
      <c r="O22" s="60">
        <v>0</v>
      </c>
      <c r="P22" s="59">
        <f t="shared" si="2"/>
        <v>0</v>
      </c>
    </row>
    <row r="23" spans="1:16" s="9" customFormat="1" ht="50.25" customHeight="1" thickBot="1">
      <c r="A23" s="178" t="s">
        <v>117</v>
      </c>
      <c r="B23" s="200" t="s">
        <v>23</v>
      </c>
      <c r="C23" s="133" t="s">
        <v>11</v>
      </c>
      <c r="D23" s="202" t="s">
        <v>71</v>
      </c>
      <c r="E23" s="203">
        <v>43221</v>
      </c>
      <c r="F23" s="204">
        <v>43373</v>
      </c>
      <c r="G23" s="121" t="s">
        <v>15</v>
      </c>
      <c r="H23" s="122">
        <v>0</v>
      </c>
      <c r="I23" s="123" t="s">
        <v>150</v>
      </c>
      <c r="J23" s="134">
        <v>350000</v>
      </c>
      <c r="K23" s="141">
        <v>280000</v>
      </c>
      <c r="L23" s="210" t="s">
        <v>154</v>
      </c>
      <c r="M23" s="124">
        <v>0</v>
      </c>
      <c r="N23" s="125">
        <v>280000</v>
      </c>
      <c r="O23" s="135">
        <v>0</v>
      </c>
      <c r="P23" s="41">
        <f t="shared" si="2"/>
        <v>0</v>
      </c>
    </row>
    <row r="24" spans="1:16" ht="39" customHeight="1" thickBot="1" thickTop="1">
      <c r="A24" s="148" t="s">
        <v>0</v>
      </c>
      <c r="B24" s="149"/>
      <c r="C24" s="150"/>
      <c r="D24" s="149"/>
      <c r="E24" s="151" t="s">
        <v>8</v>
      </c>
      <c r="F24" s="152" t="s">
        <v>8</v>
      </c>
      <c r="G24" s="153">
        <v>2</v>
      </c>
      <c r="H24" s="154">
        <f>SUM(H10:H23)</f>
        <v>894.6999999999999</v>
      </c>
      <c r="I24" s="155"/>
      <c r="J24" s="119">
        <f>SUM(J10:J23)</f>
        <v>4365640</v>
      </c>
      <c r="K24" s="120">
        <f>SUM(K10:K23)</f>
        <v>2693905</v>
      </c>
      <c r="L24" s="156"/>
      <c r="M24" s="156">
        <f>SUM(M10:M23)</f>
        <v>-416700</v>
      </c>
      <c r="N24" s="157">
        <f>SUM(N10:N23)</f>
        <v>2277205</v>
      </c>
      <c r="O24" s="158">
        <f>SUM(O10:O23)</f>
        <v>1400000</v>
      </c>
      <c r="P24" s="159" t="s">
        <v>152</v>
      </c>
    </row>
    <row r="25" spans="1:9" ht="30.75" customHeight="1">
      <c r="A25" s="27" t="s">
        <v>40</v>
      </c>
      <c r="B25" s="28"/>
      <c r="C25" s="29" t="s">
        <v>57</v>
      </c>
      <c r="D25" s="29"/>
      <c r="E25" s="345">
        <f>SUM(D4-O24)</f>
        <v>0</v>
      </c>
      <c r="F25" s="345"/>
      <c r="G25" s="346"/>
      <c r="H25" s="346"/>
      <c r="I25" s="146"/>
    </row>
    <row r="27" spans="1:2" ht="14.25" customHeight="1">
      <c r="A27" s="80"/>
      <c r="B27" s="36" t="s">
        <v>41</v>
      </c>
    </row>
  </sheetData>
  <sheetProtection/>
  <mergeCells count="25">
    <mergeCell ref="A6:A9"/>
    <mergeCell ref="B6:B9"/>
    <mergeCell ref="C6:C9"/>
    <mergeCell ref="D6:D9"/>
    <mergeCell ref="E7:E8"/>
    <mergeCell ref="E9:F9"/>
    <mergeCell ref="E25:H25"/>
    <mergeCell ref="I5:L5"/>
    <mergeCell ref="A1:R1"/>
    <mergeCell ref="A3:L3"/>
    <mergeCell ref="E4:F4"/>
    <mergeCell ref="G6:G9"/>
    <mergeCell ref="J6:J9"/>
    <mergeCell ref="A2:M2"/>
    <mergeCell ref="M6:M9"/>
    <mergeCell ref="N6:N9"/>
    <mergeCell ref="K6:K9"/>
    <mergeCell ref="L6:L9"/>
    <mergeCell ref="I4:R4"/>
    <mergeCell ref="P6:P9"/>
    <mergeCell ref="F7:F8"/>
    <mergeCell ref="H6:H9"/>
    <mergeCell ref="I6:I9"/>
    <mergeCell ref="E6:F6"/>
    <mergeCell ref="O6:O9"/>
  </mergeCells>
  <dataValidations count="1">
    <dataValidation type="whole" allowBlank="1" showInputMessage="1" showErrorMessage="1" promptTitle="Vyplňte v rozmezí 0-30 bodů" errorTitle="Bodové hodnocení není správné" error="Zadejte celé číslo v hodnotě od 0 do 30 bodů" sqref="G24 I24">
      <formula1>0</formula1>
      <formula2>30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0" r:id="rId1"/>
  <headerFooter alignWithMargins="0">
    <oddHeader>&amp;R&amp;14Tabulka č. 2</oddHeader>
    <oddFooter>&amp;L&amp;12Vyhotovila: J.Bauerová,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29"/>
  <sheetViews>
    <sheetView view="pageBreakPreview" zoomScale="37" zoomScaleNormal="39" zoomScaleSheetLayoutView="37" zoomScalePageLayoutView="0" workbookViewId="0" topLeftCell="A7">
      <selection activeCell="H6" sqref="H6:H9"/>
    </sheetView>
  </sheetViews>
  <sheetFormatPr defaultColWidth="9.125" defaultRowHeight="12.75"/>
  <cols>
    <col min="1" max="1" width="18.25390625" style="3" customWidth="1"/>
    <col min="2" max="2" width="52.375" style="2" customWidth="1"/>
    <col min="3" max="3" width="12.25390625" style="2" customWidth="1"/>
    <col min="4" max="4" width="48.50390625" style="2" customWidth="1"/>
    <col min="5" max="5" width="8.25390625" style="8" customWidth="1"/>
    <col min="6" max="6" width="7.50390625" style="1" customWidth="1"/>
    <col min="7" max="7" width="8.50390625" style="1" customWidth="1"/>
    <col min="8" max="8" width="35.75390625" style="1" customWidth="1"/>
    <col min="9" max="9" width="19.375" style="1" customWidth="1"/>
    <col min="10" max="10" width="20.50390625" style="1" customWidth="1"/>
    <col min="11" max="11" width="13.50390625" style="1" customWidth="1"/>
    <col min="12" max="12" width="19.75390625" style="1" customWidth="1"/>
    <col min="13" max="13" width="22.00390625" style="1" customWidth="1"/>
    <col min="14" max="14" width="10.875" style="1" customWidth="1"/>
    <col min="15" max="15" width="20.00390625" style="1" customWidth="1"/>
    <col min="16" max="16384" width="9.125" style="1" customWidth="1"/>
  </cols>
  <sheetData>
    <row r="1" spans="1:15" s="7" customFormat="1" ht="35.25" customHeight="1">
      <c r="A1" s="265" t="s">
        <v>13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6"/>
      <c r="M1" s="266"/>
      <c r="N1" s="266"/>
      <c r="O1" s="266"/>
    </row>
    <row r="2" spans="1:15" s="7" customFormat="1" ht="35.25" customHeight="1">
      <c r="A2" s="285" t="s">
        <v>161</v>
      </c>
      <c r="B2" s="285"/>
      <c r="C2" s="285"/>
      <c r="D2" s="285"/>
      <c r="E2" s="285"/>
      <c r="F2" s="285"/>
      <c r="G2" s="285"/>
      <c r="H2" s="285"/>
      <c r="I2" s="286"/>
      <c r="J2" s="286"/>
      <c r="K2" s="286"/>
      <c r="L2" s="286"/>
      <c r="M2" s="286"/>
      <c r="N2" s="12"/>
      <c r="O2" s="12"/>
    </row>
    <row r="3" spans="1:15" s="7" customFormat="1" ht="31.5" customHeight="1">
      <c r="A3" s="369" t="s">
        <v>128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22"/>
      <c r="N3" s="22"/>
      <c r="O3" s="22"/>
    </row>
    <row r="4" spans="1:15" s="7" customFormat="1" ht="39" customHeight="1">
      <c r="A4" s="17" t="s">
        <v>10</v>
      </c>
      <c r="B4" s="17"/>
      <c r="C4" s="13"/>
      <c r="D4" s="14">
        <v>1000000</v>
      </c>
      <c r="E4" s="24"/>
      <c r="F4" s="15"/>
      <c r="G4" s="15"/>
      <c r="H4" s="380" t="s">
        <v>49</v>
      </c>
      <c r="I4" s="380"/>
      <c r="J4" s="380"/>
      <c r="K4" s="380"/>
      <c r="L4" s="380"/>
      <c r="M4" s="380"/>
      <c r="N4" s="381"/>
      <c r="O4" s="381"/>
    </row>
    <row r="5" spans="1:15" s="7" customFormat="1" ht="51" customHeight="1" thickBot="1">
      <c r="A5" s="313" t="s">
        <v>55</v>
      </c>
      <c r="B5" s="314"/>
      <c r="C5" s="18"/>
      <c r="D5" s="19">
        <v>227000</v>
      </c>
      <c r="E5" s="23"/>
      <c r="F5" s="25"/>
      <c r="G5" s="25"/>
      <c r="H5" s="289" t="s">
        <v>45</v>
      </c>
      <c r="I5" s="289"/>
      <c r="J5" s="289"/>
      <c r="K5" s="290"/>
      <c r="L5" s="25"/>
      <c r="M5" s="25"/>
      <c r="N5" s="25"/>
      <c r="O5" s="25"/>
    </row>
    <row r="6" spans="1:15" s="5" customFormat="1" ht="42.75" customHeight="1">
      <c r="A6" s="371" t="s">
        <v>4</v>
      </c>
      <c r="B6" s="282" t="s">
        <v>2</v>
      </c>
      <c r="C6" s="317" t="s">
        <v>3</v>
      </c>
      <c r="D6" s="295" t="s">
        <v>1</v>
      </c>
      <c r="E6" s="320" t="s">
        <v>37</v>
      </c>
      <c r="F6" s="348" t="s">
        <v>42</v>
      </c>
      <c r="G6" s="374" t="s">
        <v>5</v>
      </c>
      <c r="H6" s="348" t="s">
        <v>35</v>
      </c>
      <c r="I6" s="377" t="s">
        <v>38</v>
      </c>
      <c r="J6" s="366" t="s">
        <v>39</v>
      </c>
      <c r="K6" s="279" t="s">
        <v>77</v>
      </c>
      <c r="L6" s="298" t="s">
        <v>46</v>
      </c>
      <c r="M6" s="301" t="s">
        <v>47</v>
      </c>
      <c r="N6" s="304" t="s">
        <v>36</v>
      </c>
      <c r="O6" s="269" t="s">
        <v>48</v>
      </c>
    </row>
    <row r="7" spans="1:15" s="5" customFormat="1" ht="81.75" customHeight="1">
      <c r="A7" s="372"/>
      <c r="B7" s="283"/>
      <c r="C7" s="318"/>
      <c r="D7" s="296"/>
      <c r="E7" s="321"/>
      <c r="F7" s="349"/>
      <c r="G7" s="375"/>
      <c r="H7" s="349"/>
      <c r="I7" s="378"/>
      <c r="J7" s="367"/>
      <c r="K7" s="280"/>
      <c r="L7" s="299"/>
      <c r="M7" s="302"/>
      <c r="N7" s="305"/>
      <c r="O7" s="270"/>
    </row>
    <row r="8" spans="1:15" s="6" customFormat="1" ht="85.5" customHeight="1">
      <c r="A8" s="372"/>
      <c r="B8" s="283"/>
      <c r="C8" s="318"/>
      <c r="D8" s="296"/>
      <c r="E8" s="321"/>
      <c r="F8" s="349"/>
      <c r="G8" s="375"/>
      <c r="H8" s="349"/>
      <c r="I8" s="378"/>
      <c r="J8" s="367"/>
      <c r="K8" s="280"/>
      <c r="L8" s="299"/>
      <c r="M8" s="302"/>
      <c r="N8" s="305"/>
      <c r="O8" s="270"/>
    </row>
    <row r="9" spans="1:15" s="6" customFormat="1" ht="67.5" customHeight="1" thickBot="1">
      <c r="A9" s="373"/>
      <c r="B9" s="284"/>
      <c r="C9" s="319"/>
      <c r="D9" s="297"/>
      <c r="E9" s="322"/>
      <c r="F9" s="350"/>
      <c r="G9" s="376"/>
      <c r="H9" s="350"/>
      <c r="I9" s="379"/>
      <c r="J9" s="368"/>
      <c r="K9" s="281"/>
      <c r="L9" s="300"/>
      <c r="M9" s="303"/>
      <c r="N9" s="306"/>
      <c r="O9" s="271"/>
    </row>
    <row r="10" spans="1:15" s="9" customFormat="1" ht="64.5" customHeight="1" thickTop="1">
      <c r="A10" s="174" t="s">
        <v>129</v>
      </c>
      <c r="B10" s="211" t="s">
        <v>64</v>
      </c>
      <c r="C10" s="212" t="s">
        <v>11</v>
      </c>
      <c r="D10" s="213" t="s">
        <v>130</v>
      </c>
      <c r="E10" s="40" t="s">
        <v>18</v>
      </c>
      <c r="F10" s="35" t="s">
        <v>18</v>
      </c>
      <c r="G10" s="30">
        <v>78.56</v>
      </c>
      <c r="H10" s="38" t="s">
        <v>18</v>
      </c>
      <c r="I10" s="110">
        <v>113000</v>
      </c>
      <c r="J10" s="114">
        <v>90200</v>
      </c>
      <c r="K10" s="75">
        <v>0</v>
      </c>
      <c r="L10" s="34">
        <f aca="true" t="shared" si="0" ref="L10:L15">SUM(J10+K10)</f>
        <v>90200</v>
      </c>
      <c r="M10" s="32">
        <v>73000</v>
      </c>
      <c r="N10" s="39">
        <f aca="true" t="shared" si="1" ref="N10:N24">(M10)/I10</f>
        <v>0.6460176991150443</v>
      </c>
      <c r="O10" s="51">
        <v>0</v>
      </c>
    </row>
    <row r="11" spans="1:15" s="9" customFormat="1" ht="64.5" customHeight="1">
      <c r="A11" s="174" t="s">
        <v>131</v>
      </c>
      <c r="B11" s="214" t="s">
        <v>132</v>
      </c>
      <c r="C11" s="215" t="s">
        <v>133</v>
      </c>
      <c r="D11" s="216" t="s">
        <v>134</v>
      </c>
      <c r="E11" s="40" t="s">
        <v>18</v>
      </c>
      <c r="F11" s="35" t="s">
        <v>15</v>
      </c>
      <c r="G11" s="30">
        <v>64.86</v>
      </c>
      <c r="H11" s="234" t="s">
        <v>156</v>
      </c>
      <c r="I11" s="110">
        <v>133191</v>
      </c>
      <c r="J11" s="115">
        <v>99891</v>
      </c>
      <c r="K11" s="75">
        <v>0</v>
      </c>
      <c r="L11" s="34">
        <f t="shared" si="0"/>
        <v>99891</v>
      </c>
      <c r="M11" s="32">
        <v>0</v>
      </c>
      <c r="N11" s="39">
        <f t="shared" si="1"/>
        <v>0</v>
      </c>
      <c r="O11" s="51">
        <v>0</v>
      </c>
    </row>
    <row r="12" spans="1:15" s="9" customFormat="1" ht="64.5" customHeight="1">
      <c r="A12" s="174" t="s">
        <v>135</v>
      </c>
      <c r="B12" s="217" t="s">
        <v>75</v>
      </c>
      <c r="C12" s="218" t="s">
        <v>11</v>
      </c>
      <c r="D12" s="219" t="s">
        <v>136</v>
      </c>
      <c r="E12" s="40" t="s">
        <v>18</v>
      </c>
      <c r="F12" s="35" t="s">
        <v>18</v>
      </c>
      <c r="G12" s="30">
        <v>81.14</v>
      </c>
      <c r="H12" s="38" t="s">
        <v>18</v>
      </c>
      <c r="I12" s="110">
        <v>135000</v>
      </c>
      <c r="J12" s="115">
        <v>100000</v>
      </c>
      <c r="K12" s="75">
        <v>0</v>
      </c>
      <c r="L12" s="34">
        <f t="shared" si="0"/>
        <v>100000</v>
      </c>
      <c r="M12" s="32">
        <v>83000</v>
      </c>
      <c r="N12" s="39">
        <f t="shared" si="1"/>
        <v>0.6148148148148148</v>
      </c>
      <c r="O12" s="51">
        <v>0</v>
      </c>
    </row>
    <row r="13" spans="1:15" s="9" customFormat="1" ht="64.5" customHeight="1">
      <c r="A13" s="174" t="s">
        <v>137</v>
      </c>
      <c r="B13" s="220" t="s">
        <v>33</v>
      </c>
      <c r="C13" s="215" t="s">
        <v>11</v>
      </c>
      <c r="D13" s="216" t="s">
        <v>138</v>
      </c>
      <c r="E13" s="40" t="s">
        <v>18</v>
      </c>
      <c r="F13" s="35" t="s">
        <v>18</v>
      </c>
      <c r="G13" s="30">
        <v>75</v>
      </c>
      <c r="H13" s="38" t="s">
        <v>18</v>
      </c>
      <c r="I13" s="116">
        <v>140000</v>
      </c>
      <c r="J13" s="115">
        <v>92000</v>
      </c>
      <c r="K13" s="75">
        <v>0</v>
      </c>
      <c r="L13" s="34">
        <f t="shared" si="0"/>
        <v>92000</v>
      </c>
      <c r="M13" s="32">
        <v>71000</v>
      </c>
      <c r="N13" s="39">
        <f>(M13)/I13</f>
        <v>0.5071428571428571</v>
      </c>
      <c r="O13" s="51">
        <v>0</v>
      </c>
    </row>
    <row r="14" spans="1:15" s="9" customFormat="1" ht="64.5" customHeight="1">
      <c r="A14" s="175" t="s">
        <v>139</v>
      </c>
      <c r="B14" s="221" t="s">
        <v>74</v>
      </c>
      <c r="C14" s="222" t="s">
        <v>11</v>
      </c>
      <c r="D14" s="223" t="s">
        <v>63</v>
      </c>
      <c r="E14" s="97" t="s">
        <v>15</v>
      </c>
      <c r="F14" s="102" t="s">
        <v>18</v>
      </c>
      <c r="G14" s="103">
        <v>0</v>
      </c>
      <c r="H14" s="113" t="s">
        <v>62</v>
      </c>
      <c r="I14" s="116">
        <v>125000</v>
      </c>
      <c r="J14" s="104"/>
      <c r="K14" s="105">
        <v>0</v>
      </c>
      <c r="L14" s="106">
        <f t="shared" si="0"/>
        <v>0</v>
      </c>
      <c r="M14" s="52">
        <v>0</v>
      </c>
      <c r="N14" s="95">
        <f>(M14)/I14</f>
        <v>0</v>
      </c>
      <c r="O14" s="143">
        <v>87000</v>
      </c>
    </row>
    <row r="15" spans="1:15" s="9" customFormat="1" ht="64.5" customHeight="1">
      <c r="A15" s="174" t="s">
        <v>140</v>
      </c>
      <c r="B15" s="221" t="s">
        <v>76</v>
      </c>
      <c r="C15" s="222" t="s">
        <v>11</v>
      </c>
      <c r="D15" s="223" t="s">
        <v>66</v>
      </c>
      <c r="E15" s="97" t="s">
        <v>15</v>
      </c>
      <c r="F15" s="102" t="s">
        <v>18</v>
      </c>
      <c r="G15" s="103">
        <v>0</v>
      </c>
      <c r="H15" s="113" t="s">
        <v>62</v>
      </c>
      <c r="I15" s="110">
        <v>125000</v>
      </c>
      <c r="J15" s="107"/>
      <c r="K15" s="105">
        <v>0</v>
      </c>
      <c r="L15" s="106">
        <f t="shared" si="0"/>
        <v>0</v>
      </c>
      <c r="M15" s="52">
        <v>0</v>
      </c>
      <c r="N15" s="95">
        <f>(M15)/I15</f>
        <v>0</v>
      </c>
      <c r="O15" s="144">
        <v>87000</v>
      </c>
    </row>
    <row r="16" spans="1:15" s="9" customFormat="1" ht="64.5" customHeight="1">
      <c r="A16" s="174" t="s">
        <v>141</v>
      </c>
      <c r="B16" s="221" t="s">
        <v>61</v>
      </c>
      <c r="C16" s="222" t="s">
        <v>11</v>
      </c>
      <c r="D16" s="223" t="s">
        <v>65</v>
      </c>
      <c r="E16" s="97" t="s">
        <v>15</v>
      </c>
      <c r="F16" s="102" t="s">
        <v>18</v>
      </c>
      <c r="G16" s="103">
        <v>0</v>
      </c>
      <c r="H16" s="113" t="s">
        <v>62</v>
      </c>
      <c r="I16" s="116">
        <v>47400</v>
      </c>
      <c r="J16" s="104"/>
      <c r="K16" s="105">
        <v>0</v>
      </c>
      <c r="L16" s="106">
        <f aca="true" t="shared" si="2" ref="L16:L24">SUM(J16+K16)</f>
        <v>0</v>
      </c>
      <c r="M16" s="52">
        <v>0</v>
      </c>
      <c r="N16" s="95">
        <f t="shared" si="1"/>
        <v>0</v>
      </c>
      <c r="O16" s="144">
        <v>21020</v>
      </c>
    </row>
    <row r="17" spans="1:15" s="9" customFormat="1" ht="64.5" customHeight="1">
      <c r="A17" s="174" t="s">
        <v>142</v>
      </c>
      <c r="B17" s="224" t="s">
        <v>12</v>
      </c>
      <c r="C17" s="225" t="s">
        <v>11</v>
      </c>
      <c r="D17" s="226" t="s">
        <v>29</v>
      </c>
      <c r="E17" s="97" t="s">
        <v>15</v>
      </c>
      <c r="F17" s="102" t="s">
        <v>18</v>
      </c>
      <c r="G17" s="103">
        <v>0</v>
      </c>
      <c r="H17" s="113" t="s">
        <v>62</v>
      </c>
      <c r="I17" s="110">
        <v>125000</v>
      </c>
      <c r="J17" s="107"/>
      <c r="K17" s="105">
        <v>0</v>
      </c>
      <c r="L17" s="106">
        <f t="shared" si="2"/>
        <v>0</v>
      </c>
      <c r="M17" s="52">
        <v>0</v>
      </c>
      <c r="N17" s="95">
        <f t="shared" si="1"/>
        <v>0</v>
      </c>
      <c r="O17" s="144">
        <v>100000</v>
      </c>
    </row>
    <row r="18" spans="1:15" s="9" customFormat="1" ht="64.5" customHeight="1">
      <c r="A18" s="174" t="s">
        <v>143</v>
      </c>
      <c r="B18" s="221" t="s">
        <v>158</v>
      </c>
      <c r="C18" s="222" t="s">
        <v>159</v>
      </c>
      <c r="D18" s="223" t="s">
        <v>28</v>
      </c>
      <c r="E18" s="97" t="s">
        <v>15</v>
      </c>
      <c r="F18" s="102" t="s">
        <v>18</v>
      </c>
      <c r="G18" s="103">
        <v>0</v>
      </c>
      <c r="H18" s="113" t="s">
        <v>62</v>
      </c>
      <c r="I18" s="110">
        <v>57500</v>
      </c>
      <c r="J18" s="107"/>
      <c r="K18" s="105">
        <v>0</v>
      </c>
      <c r="L18" s="106">
        <f t="shared" si="2"/>
        <v>0</v>
      </c>
      <c r="M18" s="52">
        <v>0</v>
      </c>
      <c r="N18" s="95">
        <f t="shared" si="1"/>
        <v>0</v>
      </c>
      <c r="O18" s="144">
        <v>25500</v>
      </c>
    </row>
    <row r="19" spans="1:15" s="9" customFormat="1" ht="64.5" customHeight="1">
      <c r="A19" s="174" t="s">
        <v>144</v>
      </c>
      <c r="B19" s="224" t="s">
        <v>26</v>
      </c>
      <c r="C19" s="225" t="s">
        <v>11</v>
      </c>
      <c r="D19" s="226" t="s">
        <v>30</v>
      </c>
      <c r="E19" s="97" t="s">
        <v>15</v>
      </c>
      <c r="F19" s="102" t="s">
        <v>18</v>
      </c>
      <c r="G19" s="103">
        <v>0</v>
      </c>
      <c r="H19" s="113" t="s">
        <v>62</v>
      </c>
      <c r="I19" s="116">
        <v>125000</v>
      </c>
      <c r="J19" s="104"/>
      <c r="K19" s="105">
        <v>0</v>
      </c>
      <c r="L19" s="106">
        <f t="shared" si="2"/>
        <v>0</v>
      </c>
      <c r="M19" s="52">
        <v>0</v>
      </c>
      <c r="N19" s="95">
        <f t="shared" si="1"/>
        <v>0</v>
      </c>
      <c r="O19" s="144">
        <v>100000</v>
      </c>
    </row>
    <row r="20" spans="1:15" s="9" customFormat="1" ht="64.5" customHeight="1">
      <c r="A20" s="174" t="s">
        <v>145</v>
      </c>
      <c r="B20" s="221" t="s">
        <v>31</v>
      </c>
      <c r="C20" s="222" t="s">
        <v>11</v>
      </c>
      <c r="D20" s="223" t="s">
        <v>32</v>
      </c>
      <c r="E20" s="97" t="s">
        <v>15</v>
      </c>
      <c r="F20" s="102" t="s">
        <v>18</v>
      </c>
      <c r="G20" s="103">
        <v>0</v>
      </c>
      <c r="H20" s="113" t="s">
        <v>62</v>
      </c>
      <c r="I20" s="116">
        <v>341800</v>
      </c>
      <c r="J20" s="104"/>
      <c r="K20" s="105">
        <v>0</v>
      </c>
      <c r="L20" s="106">
        <f t="shared" si="2"/>
        <v>0</v>
      </c>
      <c r="M20" s="52">
        <v>0</v>
      </c>
      <c r="N20" s="95">
        <f t="shared" si="1"/>
        <v>0</v>
      </c>
      <c r="O20" s="144">
        <v>100000</v>
      </c>
    </row>
    <row r="21" spans="1:15" s="9" customFormat="1" ht="64.5" customHeight="1">
      <c r="A21" s="174" t="s">
        <v>146</v>
      </c>
      <c r="B21" s="221" t="s">
        <v>54</v>
      </c>
      <c r="C21" s="225" t="s">
        <v>11</v>
      </c>
      <c r="D21" s="226" t="s">
        <v>67</v>
      </c>
      <c r="E21" s="97" t="s">
        <v>15</v>
      </c>
      <c r="F21" s="102" t="s">
        <v>18</v>
      </c>
      <c r="G21" s="103">
        <v>0</v>
      </c>
      <c r="H21" s="113" t="s">
        <v>62</v>
      </c>
      <c r="I21" s="110">
        <v>301580</v>
      </c>
      <c r="J21" s="107"/>
      <c r="K21" s="105">
        <v>0</v>
      </c>
      <c r="L21" s="106">
        <f t="shared" si="2"/>
        <v>0</v>
      </c>
      <c r="M21" s="52">
        <v>0</v>
      </c>
      <c r="N21" s="95">
        <f t="shared" si="1"/>
        <v>0</v>
      </c>
      <c r="O21" s="144">
        <v>100000</v>
      </c>
    </row>
    <row r="22" spans="1:15" s="9" customFormat="1" ht="64.5" customHeight="1">
      <c r="A22" s="174" t="s">
        <v>147</v>
      </c>
      <c r="B22" s="221" t="s">
        <v>60</v>
      </c>
      <c r="C22" s="222" t="s">
        <v>11</v>
      </c>
      <c r="D22" s="223" t="s">
        <v>68</v>
      </c>
      <c r="E22" s="97" t="s">
        <v>15</v>
      </c>
      <c r="F22" s="102" t="s">
        <v>18</v>
      </c>
      <c r="G22" s="103">
        <v>0</v>
      </c>
      <c r="H22" s="113" t="s">
        <v>62</v>
      </c>
      <c r="I22" s="116">
        <v>452300</v>
      </c>
      <c r="J22" s="104"/>
      <c r="K22" s="105">
        <v>0</v>
      </c>
      <c r="L22" s="106">
        <f t="shared" si="2"/>
        <v>0</v>
      </c>
      <c r="M22" s="52">
        <v>0</v>
      </c>
      <c r="N22" s="95">
        <f t="shared" si="1"/>
        <v>0</v>
      </c>
      <c r="O22" s="144">
        <v>100000</v>
      </c>
    </row>
    <row r="23" spans="1:15" s="9" customFormat="1" ht="64.5" customHeight="1">
      <c r="A23" s="174" t="s">
        <v>148</v>
      </c>
      <c r="B23" s="224" t="s">
        <v>34</v>
      </c>
      <c r="C23" s="225" t="s">
        <v>11</v>
      </c>
      <c r="D23" s="226" t="s">
        <v>69</v>
      </c>
      <c r="E23" s="97" t="s">
        <v>15</v>
      </c>
      <c r="F23" s="102" t="s">
        <v>18</v>
      </c>
      <c r="G23" s="103">
        <v>0</v>
      </c>
      <c r="H23" s="113" t="s">
        <v>62</v>
      </c>
      <c r="I23" s="118">
        <v>35600</v>
      </c>
      <c r="J23" s="108"/>
      <c r="K23" s="105">
        <v>0</v>
      </c>
      <c r="L23" s="106">
        <f t="shared" si="2"/>
        <v>0</v>
      </c>
      <c r="M23" s="52">
        <v>0</v>
      </c>
      <c r="N23" s="95">
        <f t="shared" si="1"/>
        <v>0</v>
      </c>
      <c r="O23" s="144">
        <v>28480</v>
      </c>
    </row>
    <row r="24" spans="1:15" s="9" customFormat="1" ht="64.5" customHeight="1" thickBot="1">
      <c r="A24" s="176" t="s">
        <v>149</v>
      </c>
      <c r="B24" s="44" t="s">
        <v>157</v>
      </c>
      <c r="C24" s="46" t="s">
        <v>11</v>
      </c>
      <c r="D24" s="45" t="s">
        <v>70</v>
      </c>
      <c r="E24" s="100" t="s">
        <v>15</v>
      </c>
      <c r="F24" s="127" t="s">
        <v>18</v>
      </c>
      <c r="G24" s="128">
        <v>0</v>
      </c>
      <c r="H24" s="129" t="s">
        <v>62</v>
      </c>
      <c r="I24" s="126">
        <v>40000</v>
      </c>
      <c r="J24" s="130"/>
      <c r="K24" s="131">
        <v>0</v>
      </c>
      <c r="L24" s="132">
        <f t="shared" si="2"/>
        <v>0</v>
      </c>
      <c r="M24" s="53">
        <v>0</v>
      </c>
      <c r="N24" s="96">
        <f t="shared" si="1"/>
        <v>0</v>
      </c>
      <c r="O24" s="145">
        <v>24000</v>
      </c>
    </row>
    <row r="25" spans="1:15" ht="51" customHeight="1" thickBot="1" thickTop="1">
      <c r="A25" s="160" t="s">
        <v>0</v>
      </c>
      <c r="B25" s="161"/>
      <c r="C25" s="162"/>
      <c r="D25" s="161"/>
      <c r="E25" s="163"/>
      <c r="F25" s="164">
        <v>1</v>
      </c>
      <c r="G25" s="165">
        <f>SUM(G10:G24)</f>
        <v>299.56</v>
      </c>
      <c r="H25" s="166"/>
      <c r="I25" s="167">
        <f>SUM(I10:I24)</f>
        <v>2297371</v>
      </c>
      <c r="J25" s="168">
        <f>SUM(J10:J24)</f>
        <v>382091</v>
      </c>
      <c r="K25" s="169">
        <f>SUM(K10:K24)</f>
        <v>0</v>
      </c>
      <c r="L25" s="170">
        <f>SUM(L10:L24)</f>
        <v>382091</v>
      </c>
      <c r="M25" s="171">
        <f>SUM(M10:M24)</f>
        <v>227000</v>
      </c>
      <c r="N25" s="172" t="s">
        <v>152</v>
      </c>
      <c r="O25" s="173">
        <f>SUM(O10:O24)</f>
        <v>773000</v>
      </c>
    </row>
    <row r="26" spans="1:8" ht="37.5" customHeight="1">
      <c r="A26" s="27" t="s">
        <v>40</v>
      </c>
      <c r="B26" s="28"/>
      <c r="C26" s="29" t="s">
        <v>57</v>
      </c>
      <c r="D26" s="29"/>
      <c r="E26" s="249">
        <f>SUM(D5-M25)</f>
        <v>0</v>
      </c>
      <c r="F26" s="370"/>
      <c r="G26" s="370"/>
      <c r="H26" s="370"/>
    </row>
    <row r="28" spans="1:2" ht="17.25">
      <c r="A28" s="78"/>
      <c r="B28" s="36" t="s">
        <v>78</v>
      </c>
    </row>
    <row r="29" spans="1:2" ht="32.25" customHeight="1">
      <c r="A29" s="72"/>
      <c r="B29" s="36"/>
    </row>
  </sheetData>
  <sheetProtection/>
  <mergeCells count="22">
    <mergeCell ref="A1:O1"/>
    <mergeCell ref="G6:G9"/>
    <mergeCell ref="H6:H9"/>
    <mergeCell ref="I6:I9"/>
    <mergeCell ref="O6:O9"/>
    <mergeCell ref="F6:F9"/>
    <mergeCell ref="D6:D9"/>
    <mergeCell ref="A2:M2"/>
    <mergeCell ref="A5:B5"/>
    <mergeCell ref="H4:O4"/>
    <mergeCell ref="E26:H26"/>
    <mergeCell ref="L6:L9"/>
    <mergeCell ref="A6:A9"/>
    <mergeCell ref="N6:N9"/>
    <mergeCell ref="C6:C9"/>
    <mergeCell ref="M6:M9"/>
    <mergeCell ref="H5:K5"/>
    <mergeCell ref="J6:J9"/>
    <mergeCell ref="K6:K9"/>
    <mergeCell ref="E6:E9"/>
    <mergeCell ref="B6:B9"/>
    <mergeCell ref="A3:L3"/>
  </mergeCells>
  <dataValidations count="1">
    <dataValidation type="whole" allowBlank="1" showInputMessage="1" showErrorMessage="1" promptTitle="Vyplňte v rozmezí 0-30 bodů" errorTitle="Bodové hodnocení není správné" error="Zadejte celé číslo v hodnotě od 0 do 30 bodů" sqref="F25 H25">
      <formula1>0</formula1>
      <formula2>30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4" r:id="rId1"/>
  <headerFooter alignWithMargins="0">
    <oddHeader>&amp;R&amp;14Tabulka č. 3</oddHeader>
    <oddFooter>&amp;L&amp;12Vyhotovila: J.Bauerová,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2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Bauerová Jana</cp:lastModifiedBy>
  <cp:lastPrinted>2018-12-07T09:12:52Z</cp:lastPrinted>
  <dcterms:created xsi:type="dcterms:W3CDTF">2006-01-25T13:32:26Z</dcterms:created>
  <dcterms:modified xsi:type="dcterms:W3CDTF">2018-12-07T12:20:23Z</dcterms:modified>
  <cp:category/>
  <cp:version/>
  <cp:contentType/>
  <cp:contentStatus/>
</cp:coreProperties>
</file>